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0" windowWidth="20115" windowHeight="7530"/>
  </bookViews>
  <sheets>
    <sheet name="KUISIONER AHP" sheetId="1" r:id="rId1"/>
    <sheet name="KUISIONER SOTA" sheetId="2" r:id="rId2"/>
    <sheet name="PENGOLAHAN DATA AHP" sheetId="4" r:id="rId3"/>
    <sheet name="PENGOLAHAN DATA TEKNOMETRIK" sheetId="5" r:id="rId4"/>
    <sheet name="Sheet3" sheetId="3" r:id="rId5"/>
  </sheets>
  <calcPr calcId="125725"/>
</workbook>
</file>

<file path=xl/calcChain.xml><?xml version="1.0" encoding="utf-8"?>
<calcChain xmlns="http://schemas.openxmlformats.org/spreadsheetml/2006/main">
  <c r="O14" i="5"/>
  <c r="N17"/>
  <c r="N16"/>
  <c r="N15"/>
  <c r="N14"/>
  <c r="M17"/>
  <c r="M16"/>
  <c r="M15"/>
  <c r="M14"/>
  <c r="L16"/>
  <c r="L15"/>
  <c r="L14"/>
  <c r="L9"/>
  <c r="L8"/>
  <c r="L7"/>
  <c r="L6"/>
  <c r="H33"/>
  <c r="H24"/>
  <c r="H14"/>
  <c r="H6"/>
  <c r="G36"/>
  <c r="G35"/>
  <c r="G34"/>
  <c r="G33"/>
  <c r="G27"/>
  <c r="G26"/>
  <c r="G25"/>
  <c r="G24"/>
  <c r="G19"/>
  <c r="G18"/>
  <c r="G17"/>
  <c r="G16"/>
  <c r="G15"/>
  <c r="G14"/>
  <c r="G9"/>
  <c r="G8"/>
  <c r="G7"/>
  <c r="G6"/>
  <c r="F36"/>
  <c r="F35"/>
  <c r="F34"/>
  <c r="F33"/>
  <c r="F28"/>
  <c r="F27"/>
  <c r="F26"/>
  <c r="F25"/>
  <c r="F24"/>
  <c r="F19"/>
  <c r="F18"/>
  <c r="F17"/>
  <c r="F16"/>
  <c r="F15"/>
  <c r="F14"/>
  <c r="F9"/>
  <c r="F8"/>
  <c r="F7"/>
  <c r="F6"/>
  <c r="E36"/>
  <c r="E35"/>
  <c r="E34"/>
  <c r="E33"/>
  <c r="E28"/>
  <c r="E27"/>
  <c r="E26"/>
  <c r="E25"/>
  <c r="E24"/>
  <c r="E19"/>
  <c r="E18"/>
  <c r="E17"/>
  <c r="E16"/>
  <c r="E15"/>
  <c r="E14"/>
  <c r="E9"/>
  <c r="E8"/>
  <c r="E7"/>
  <c r="E6"/>
  <c r="D36"/>
  <c r="C36"/>
  <c r="D35"/>
  <c r="C35"/>
  <c r="D34"/>
  <c r="C34"/>
  <c r="D33"/>
  <c r="C33"/>
  <c r="D28"/>
  <c r="C28"/>
  <c r="D27"/>
  <c r="C27"/>
  <c r="D26"/>
  <c r="C26"/>
  <c r="D25"/>
  <c r="C25"/>
  <c r="D24"/>
  <c r="C24"/>
  <c r="D19"/>
  <c r="C19"/>
  <c r="D18"/>
  <c r="C18"/>
  <c r="D17"/>
  <c r="C17"/>
  <c r="D16"/>
  <c r="C16"/>
  <c r="D15"/>
  <c r="C15"/>
  <c r="D14"/>
  <c r="C14"/>
  <c r="D9"/>
  <c r="C9"/>
  <c r="D8"/>
  <c r="C8"/>
  <c r="D7"/>
  <c r="C7"/>
  <c r="D6"/>
  <c r="C6"/>
  <c r="J79" i="4" l="1"/>
  <c r="J78"/>
  <c r="J77"/>
  <c r="J76"/>
  <c r="J75"/>
  <c r="J74"/>
  <c r="J73"/>
  <c r="J72"/>
  <c r="J71"/>
  <c r="J70"/>
  <c r="J69"/>
  <c r="J68"/>
  <c r="J67"/>
  <c r="J66"/>
  <c r="J65"/>
  <c r="J64"/>
  <c r="J63"/>
  <c r="J62"/>
  <c r="J61"/>
  <c r="J60"/>
  <c r="J59"/>
  <c r="J58"/>
  <c r="J57"/>
  <c r="E50"/>
  <c r="D50"/>
  <c r="D49"/>
  <c r="C50"/>
  <c r="C49"/>
  <c r="C48"/>
  <c r="F49"/>
  <c r="F48"/>
  <c r="E48"/>
  <c r="F47"/>
  <c r="E47"/>
  <c r="D47"/>
  <c r="S42"/>
  <c r="U38" s="1"/>
  <c r="U39" s="1"/>
  <c r="E41"/>
  <c r="D41"/>
  <c r="D40"/>
  <c r="C41"/>
  <c r="C40"/>
  <c r="C39"/>
  <c r="C29"/>
  <c r="F40"/>
  <c r="F39"/>
  <c r="E39"/>
  <c r="F38"/>
  <c r="E38"/>
  <c r="D38"/>
  <c r="F41"/>
  <c r="E40"/>
  <c r="N38" i="2"/>
  <c r="O38"/>
  <c r="O37"/>
  <c r="N37"/>
  <c r="O36"/>
  <c r="N36"/>
  <c r="O35"/>
  <c r="N35"/>
  <c r="T33" i="4"/>
  <c r="V28" s="1"/>
  <c r="F32"/>
  <c r="E32"/>
  <c r="E31"/>
  <c r="D32"/>
  <c r="D31"/>
  <c r="D30"/>
  <c r="C32"/>
  <c r="C31"/>
  <c r="C30"/>
  <c r="G31"/>
  <c r="G30"/>
  <c r="F30"/>
  <c r="G29"/>
  <c r="F29"/>
  <c r="E29"/>
  <c r="G28"/>
  <c r="F28"/>
  <c r="E28"/>
  <c r="D28"/>
  <c r="F31"/>
  <c r="G32"/>
  <c r="U23"/>
  <c r="C8"/>
  <c r="D8"/>
  <c r="E8"/>
  <c r="F8"/>
  <c r="C9"/>
  <c r="D9"/>
  <c r="E9"/>
  <c r="F9"/>
  <c r="C10"/>
  <c r="D10"/>
  <c r="E10"/>
  <c r="F10"/>
  <c r="C11"/>
  <c r="D11"/>
  <c r="E11"/>
  <c r="F11"/>
  <c r="C17"/>
  <c r="D17"/>
  <c r="E17"/>
  <c r="F17"/>
  <c r="G17"/>
  <c r="H17"/>
  <c r="C18"/>
  <c r="D18"/>
  <c r="E18"/>
  <c r="F18"/>
  <c r="G18"/>
  <c r="H18"/>
  <c r="C19"/>
  <c r="D19"/>
  <c r="E19"/>
  <c r="F19"/>
  <c r="G19"/>
  <c r="H19"/>
  <c r="C20"/>
  <c r="D20"/>
  <c r="E20"/>
  <c r="F20"/>
  <c r="G20"/>
  <c r="H20"/>
  <c r="C21"/>
  <c r="D21"/>
  <c r="E21"/>
  <c r="F21"/>
  <c r="G21"/>
  <c r="H21"/>
  <c r="C22"/>
  <c r="D22"/>
  <c r="E22"/>
  <c r="F22"/>
  <c r="G22"/>
  <c r="H22"/>
  <c r="C28"/>
  <c r="D29"/>
  <c r="E30"/>
  <c r="C38"/>
  <c r="C42" s="1"/>
  <c r="M38" s="1"/>
  <c r="D39"/>
  <c r="C47"/>
  <c r="D48"/>
  <c r="E49"/>
  <c r="F50"/>
  <c r="C33" l="1"/>
  <c r="M32" s="1"/>
  <c r="M40"/>
  <c r="E51"/>
  <c r="M39"/>
  <c r="F42"/>
  <c r="P40" s="1"/>
  <c r="M41"/>
  <c r="F51"/>
  <c r="D42"/>
  <c r="N41" s="1"/>
  <c r="E42"/>
  <c r="O39" s="1"/>
  <c r="D51"/>
  <c r="N48" s="1"/>
  <c r="C51"/>
  <c r="M50" s="1"/>
  <c r="D33"/>
  <c r="N32" s="1"/>
  <c r="E33"/>
  <c r="O32" s="1"/>
  <c r="G33"/>
  <c r="Q32" s="1"/>
  <c r="F33"/>
  <c r="P31" s="1"/>
  <c r="E12"/>
  <c r="D12"/>
  <c r="E23"/>
  <c r="O22" s="1"/>
  <c r="F12"/>
  <c r="C12"/>
  <c r="M8" s="1"/>
  <c r="G23"/>
  <c r="Q19" s="1"/>
  <c r="H23"/>
  <c r="R20" s="1"/>
  <c r="F23"/>
  <c r="P22" s="1"/>
  <c r="C23"/>
  <c r="M22" s="1"/>
  <c r="D23"/>
  <c r="N22" s="1"/>
  <c r="P38" l="1"/>
  <c r="P41"/>
  <c r="P39"/>
  <c r="M42"/>
  <c r="N40"/>
  <c r="N38"/>
  <c r="M47"/>
  <c r="N47"/>
  <c r="O40"/>
  <c r="Q40" s="1"/>
  <c r="R40" s="1"/>
  <c r="M49"/>
  <c r="N49"/>
  <c r="N50"/>
  <c r="P48"/>
  <c r="P49"/>
  <c r="O38"/>
  <c r="P50"/>
  <c r="P47"/>
  <c r="N39"/>
  <c r="Q39" s="1"/>
  <c r="R39" s="1"/>
  <c r="M48"/>
  <c r="O41"/>
  <c r="P30"/>
  <c r="P32"/>
  <c r="R32" s="1"/>
  <c r="S32" s="1"/>
  <c r="P28"/>
  <c r="P29"/>
  <c r="Q17"/>
  <c r="Q22"/>
  <c r="Q20"/>
  <c r="R21"/>
  <c r="R18"/>
  <c r="R17"/>
  <c r="P21"/>
  <c r="P19"/>
  <c r="R19"/>
  <c r="P17"/>
  <c r="Q18"/>
  <c r="Q21"/>
  <c r="P20"/>
  <c r="P18"/>
  <c r="R22"/>
  <c r="P42" l="1"/>
  <c r="Q41"/>
  <c r="R41" s="1"/>
  <c r="Q38"/>
  <c r="R38" s="1"/>
  <c r="O42"/>
  <c r="N42"/>
  <c r="P33"/>
  <c r="S22"/>
  <c r="T22" s="1"/>
  <c r="Q23"/>
  <c r="R23"/>
  <c r="P23"/>
  <c r="R42" l="1"/>
  <c r="P8"/>
  <c r="S12"/>
  <c r="U8" s="1"/>
  <c r="W17"/>
  <c r="W18" s="1"/>
  <c r="W19" s="1"/>
  <c r="U40"/>
  <c r="S51"/>
  <c r="U47" s="1"/>
  <c r="U48" s="1"/>
  <c r="U49" s="1"/>
  <c r="O46" i="2"/>
  <c r="N46"/>
  <c r="M46"/>
  <c r="L46"/>
  <c r="K46"/>
  <c r="J46"/>
  <c r="I46"/>
  <c r="H46"/>
  <c r="O45"/>
  <c r="N45"/>
  <c r="M45"/>
  <c r="L45"/>
  <c r="K45"/>
  <c r="J45"/>
  <c r="I45"/>
  <c r="H45"/>
  <c r="O44"/>
  <c r="O47" s="1"/>
  <c r="N44"/>
  <c r="N47" s="1"/>
  <c r="M44"/>
  <c r="M47" s="1"/>
  <c r="L44"/>
  <c r="L47" s="1"/>
  <c r="K44"/>
  <c r="K47" s="1"/>
  <c r="J44"/>
  <c r="J47" s="1"/>
  <c r="I44"/>
  <c r="I47" s="1"/>
  <c r="H44"/>
  <c r="H47" s="1"/>
  <c r="M37"/>
  <c r="L37"/>
  <c r="K37"/>
  <c r="J37"/>
  <c r="I37"/>
  <c r="H37"/>
  <c r="M36"/>
  <c r="L36"/>
  <c r="K36"/>
  <c r="J36"/>
  <c r="I36"/>
  <c r="H36"/>
  <c r="M35"/>
  <c r="L35"/>
  <c r="L38" s="1"/>
  <c r="K35"/>
  <c r="J35"/>
  <c r="I35"/>
  <c r="H35"/>
  <c r="Q28"/>
  <c r="P28"/>
  <c r="O28"/>
  <c r="N28"/>
  <c r="M28"/>
  <c r="L28"/>
  <c r="K28"/>
  <c r="J28"/>
  <c r="I28"/>
  <c r="H28"/>
  <c r="Q27"/>
  <c r="P27"/>
  <c r="O27"/>
  <c r="N27"/>
  <c r="M27"/>
  <c r="L27"/>
  <c r="K27"/>
  <c r="J27"/>
  <c r="I27"/>
  <c r="H27"/>
  <c r="Q26"/>
  <c r="P26"/>
  <c r="O26"/>
  <c r="N26"/>
  <c r="M26"/>
  <c r="L26"/>
  <c r="K26"/>
  <c r="J26"/>
  <c r="J29" s="1"/>
  <c r="I26"/>
  <c r="I29" s="1"/>
  <c r="H26"/>
  <c r="S19"/>
  <c r="R19"/>
  <c r="Q19"/>
  <c r="P19"/>
  <c r="O19"/>
  <c r="N19"/>
  <c r="M19"/>
  <c r="L19"/>
  <c r="K19"/>
  <c r="J19"/>
  <c r="I19"/>
  <c r="H19"/>
  <c r="S18"/>
  <c r="R18"/>
  <c r="Q18"/>
  <c r="P18"/>
  <c r="O18"/>
  <c r="N18"/>
  <c r="M18"/>
  <c r="L18"/>
  <c r="K18"/>
  <c r="J18"/>
  <c r="I18"/>
  <c r="H18"/>
  <c r="S17"/>
  <c r="S20" s="1"/>
  <c r="R17"/>
  <c r="R20" s="1"/>
  <c r="Q17"/>
  <c r="Q20" s="1"/>
  <c r="P17"/>
  <c r="P20" s="1"/>
  <c r="O17"/>
  <c r="O20" s="1"/>
  <c r="N17"/>
  <c r="N20" s="1"/>
  <c r="M17"/>
  <c r="M20" s="1"/>
  <c r="L17"/>
  <c r="L20" s="1"/>
  <c r="K17"/>
  <c r="K20" s="1"/>
  <c r="J17"/>
  <c r="J20" s="1"/>
  <c r="I17"/>
  <c r="I20" s="1"/>
  <c r="H17"/>
  <c r="H20" s="1"/>
  <c r="O10"/>
  <c r="N10"/>
  <c r="M10"/>
  <c r="L10"/>
  <c r="K10"/>
  <c r="J10"/>
  <c r="I10"/>
  <c r="H10"/>
  <c r="O9"/>
  <c r="N9"/>
  <c r="M9"/>
  <c r="L9"/>
  <c r="K9"/>
  <c r="J9"/>
  <c r="I9"/>
  <c r="H9"/>
  <c r="O8"/>
  <c r="O11" s="1"/>
  <c r="N8"/>
  <c r="N11" s="1"/>
  <c r="M8"/>
  <c r="M11" s="1"/>
  <c r="L8"/>
  <c r="L11" s="1"/>
  <c r="K8"/>
  <c r="K11" s="1"/>
  <c r="J8"/>
  <c r="J11" s="1"/>
  <c r="I8"/>
  <c r="I11" s="1"/>
  <c r="H8"/>
  <c r="H11" s="1"/>
  <c r="Y41" i="1"/>
  <c r="Z41"/>
  <c r="AA41"/>
  <c r="AB41"/>
  <c r="AC41"/>
  <c r="X41"/>
  <c r="Y33"/>
  <c r="Z33"/>
  <c r="AA33"/>
  <c r="AB33"/>
  <c r="AC33"/>
  <c r="X33"/>
  <c r="Y25"/>
  <c r="Z25"/>
  <c r="AA25"/>
  <c r="AB25"/>
  <c r="AC25"/>
  <c r="AD25"/>
  <c r="AE25"/>
  <c r="AF25"/>
  <c r="AG25"/>
  <c r="X25"/>
  <c r="Y17"/>
  <c r="Z17"/>
  <c r="AA17"/>
  <c r="AB17"/>
  <c r="AC17"/>
  <c r="AD17"/>
  <c r="AE17"/>
  <c r="AF17"/>
  <c r="AG17"/>
  <c r="AH17"/>
  <c r="AI17"/>
  <c r="AJ17"/>
  <c r="AK17"/>
  <c r="AL17"/>
  <c r="X17"/>
  <c r="Y9"/>
  <c r="Z9"/>
  <c r="AA9"/>
  <c r="AB9"/>
  <c r="AC9"/>
  <c r="X9"/>
  <c r="U189"/>
  <c r="U188"/>
  <c r="U187"/>
  <c r="U186"/>
  <c r="U185"/>
  <c r="U184"/>
  <c r="U179"/>
  <c r="U178"/>
  <c r="U177"/>
  <c r="U176"/>
  <c r="U175"/>
  <c r="U174"/>
  <c r="U168"/>
  <c r="U167"/>
  <c r="U166"/>
  <c r="U165"/>
  <c r="U164"/>
  <c r="U163"/>
  <c r="U162"/>
  <c r="U161"/>
  <c r="U160"/>
  <c r="U159"/>
  <c r="U154"/>
  <c r="U153"/>
  <c r="U152"/>
  <c r="U151"/>
  <c r="U150"/>
  <c r="U149"/>
  <c r="U148"/>
  <c r="U147"/>
  <c r="U146"/>
  <c r="U145"/>
  <c r="U144"/>
  <c r="U143"/>
  <c r="U142"/>
  <c r="U141"/>
  <c r="U140"/>
  <c r="U136"/>
  <c r="U135"/>
  <c r="U134"/>
  <c r="U133"/>
  <c r="U132"/>
  <c r="U131"/>
  <c r="U125"/>
  <c r="U124"/>
  <c r="U123"/>
  <c r="U122"/>
  <c r="U121"/>
  <c r="U120"/>
  <c r="U115"/>
  <c r="U114"/>
  <c r="U113"/>
  <c r="U112"/>
  <c r="U111"/>
  <c r="U110"/>
  <c r="U104"/>
  <c r="U103"/>
  <c r="U102"/>
  <c r="U101"/>
  <c r="U100"/>
  <c r="U99"/>
  <c r="U98"/>
  <c r="U97"/>
  <c r="U96"/>
  <c r="U95"/>
  <c r="U90"/>
  <c r="U89"/>
  <c r="U88"/>
  <c r="U87"/>
  <c r="U86"/>
  <c r="U85"/>
  <c r="U84"/>
  <c r="U83"/>
  <c r="U82"/>
  <c r="U81"/>
  <c r="U80"/>
  <c r="U79"/>
  <c r="U78"/>
  <c r="U77"/>
  <c r="U76"/>
  <c r="U72"/>
  <c r="U71"/>
  <c r="U70"/>
  <c r="U69"/>
  <c r="U68"/>
  <c r="U67"/>
  <c r="U62"/>
  <c r="U61"/>
  <c r="U60"/>
  <c r="U59"/>
  <c r="U58"/>
  <c r="U57"/>
  <c r="U52"/>
  <c r="U51"/>
  <c r="U50"/>
  <c r="U49"/>
  <c r="U48"/>
  <c r="U47"/>
  <c r="U41"/>
  <c r="U40"/>
  <c r="U39"/>
  <c r="U38"/>
  <c r="U37"/>
  <c r="U36"/>
  <c r="U35"/>
  <c r="U34"/>
  <c r="U33"/>
  <c r="U32"/>
  <c r="U27"/>
  <c r="U26"/>
  <c r="U25"/>
  <c r="U24"/>
  <c r="U23"/>
  <c r="U22"/>
  <c r="U21"/>
  <c r="U20"/>
  <c r="U19"/>
  <c r="U18"/>
  <c r="U17"/>
  <c r="U16"/>
  <c r="U15"/>
  <c r="U14"/>
  <c r="U13"/>
  <c r="U9"/>
  <c r="U8"/>
  <c r="U7"/>
  <c r="U6"/>
  <c r="U5"/>
  <c r="U4"/>
  <c r="V29" i="4" l="1"/>
  <c r="V30" s="1"/>
  <c r="L29" i="2"/>
  <c r="P29"/>
  <c r="I38"/>
  <c r="M38"/>
  <c r="M29"/>
  <c r="J38"/>
  <c r="K38"/>
  <c r="N29"/>
  <c r="H29"/>
  <c r="Q29"/>
  <c r="K29"/>
  <c r="O29"/>
  <c r="H38"/>
  <c r="U9" i="4"/>
  <c r="U10" s="1"/>
  <c r="N30"/>
  <c r="M17"/>
  <c r="Q28"/>
  <c r="M20"/>
  <c r="O9"/>
  <c r="O49"/>
  <c r="Q49" s="1"/>
  <c r="R49" s="1"/>
  <c r="M21"/>
  <c r="M18"/>
  <c r="O29"/>
  <c r="O21"/>
  <c r="N10"/>
  <c r="N11"/>
  <c r="N8"/>
  <c r="N9"/>
  <c r="M29"/>
  <c r="M30"/>
  <c r="M31"/>
  <c r="M28"/>
  <c r="N29"/>
  <c r="M19"/>
  <c r="P11"/>
  <c r="N28"/>
  <c r="P10"/>
  <c r="N31"/>
  <c r="P9"/>
  <c r="M33" l="1"/>
  <c r="N33"/>
  <c r="M23"/>
  <c r="Q30"/>
  <c r="O11"/>
  <c r="O30"/>
  <c r="R30" s="1"/>
  <c r="S30" s="1"/>
  <c r="O31"/>
  <c r="O50"/>
  <c r="Q50" s="1"/>
  <c r="R50" s="1"/>
  <c r="O8"/>
  <c r="Q8" s="1"/>
  <c r="O28"/>
  <c r="R28" s="1"/>
  <c r="S28" s="1"/>
  <c r="O10"/>
  <c r="Q29"/>
  <c r="O47"/>
  <c r="Q47" s="1"/>
  <c r="R47" s="1"/>
  <c r="O48"/>
  <c r="Q48" s="1"/>
  <c r="R48" s="1"/>
  <c r="O20"/>
  <c r="O18"/>
  <c r="O17"/>
  <c r="O19"/>
  <c r="N19"/>
  <c r="M10"/>
  <c r="M9"/>
  <c r="P12"/>
  <c r="Q31"/>
  <c r="M11"/>
  <c r="N12"/>
  <c r="P51"/>
  <c r="N51"/>
  <c r="N20"/>
  <c r="N21"/>
  <c r="S21" s="1"/>
  <c r="T21" s="1"/>
  <c r="N18"/>
  <c r="N17"/>
  <c r="R31" l="1"/>
  <c r="S31" s="1"/>
  <c r="G28" i="5" s="1"/>
  <c r="Q33" i="4"/>
  <c r="S20"/>
  <c r="T20" s="1"/>
  <c r="O33"/>
  <c r="R29"/>
  <c r="S29" s="1"/>
  <c r="S19"/>
  <c r="T19" s="1"/>
  <c r="O23"/>
  <c r="S18"/>
  <c r="T18" s="1"/>
  <c r="N23"/>
  <c r="S17"/>
  <c r="T17" s="1"/>
  <c r="R8"/>
  <c r="Q11"/>
  <c r="R11" s="1"/>
  <c r="M51"/>
  <c r="Q10"/>
  <c r="R10" s="1"/>
  <c r="O51"/>
  <c r="O12"/>
  <c r="M12"/>
  <c r="Q9"/>
  <c r="R9" s="1"/>
  <c r="S33" l="1"/>
  <c r="T23"/>
  <c r="R51"/>
  <c r="R12"/>
  <c r="L17" i="5" l="1"/>
</calcChain>
</file>

<file path=xl/sharedStrings.xml><?xml version="1.0" encoding="utf-8"?>
<sst xmlns="http://schemas.openxmlformats.org/spreadsheetml/2006/main" count="925" uniqueCount="96">
  <si>
    <t>Kriteria</t>
  </si>
  <si>
    <t>Media Informasi</t>
  </si>
  <si>
    <t>Keahlian Teknis Operator</t>
  </si>
  <si>
    <t>Tingkat Keamanan dan Keselamatan Kerja</t>
  </si>
  <si>
    <r>
      <t xml:space="preserve">Pembobotan Antar Kriteria Komponen </t>
    </r>
    <r>
      <rPr>
        <i/>
        <sz val="11"/>
        <color theme="1"/>
        <rFont val="Calibri"/>
        <family val="2"/>
        <scheme val="minor"/>
      </rPr>
      <t>Technoware</t>
    </r>
  </si>
  <si>
    <t>Pemeriksaan Pada Setiap Pekerjaan</t>
  </si>
  <si>
    <r>
      <t xml:space="preserve">Pembobotan Antar Kriteria Komponen </t>
    </r>
    <r>
      <rPr>
        <i/>
        <sz val="11"/>
        <color theme="1"/>
        <rFont val="Calibri"/>
        <family val="2"/>
        <scheme val="minor"/>
      </rPr>
      <t>Humanware</t>
    </r>
  </si>
  <si>
    <t>Kompetensi</t>
  </si>
  <si>
    <t>Kedisiplinan</t>
  </si>
  <si>
    <t>Kepemimpinan</t>
  </si>
  <si>
    <t>Bekerjasama</t>
  </si>
  <si>
    <t>Kemampuan Memenuhi Batas Waktu</t>
  </si>
  <si>
    <t>Memelihara Peralatan</t>
  </si>
  <si>
    <r>
      <t xml:space="preserve">Pembobotan Antar Kriteria Komponen </t>
    </r>
    <r>
      <rPr>
        <i/>
        <sz val="11"/>
        <color theme="1"/>
        <rFont val="Calibri"/>
        <family val="2"/>
        <scheme val="minor"/>
      </rPr>
      <t>Infoware</t>
    </r>
  </si>
  <si>
    <t>Akses Informasi</t>
  </si>
  <si>
    <t>Penyimpanan dan Pengambilan Informasi</t>
  </si>
  <si>
    <t>Prosedur Berkomunikasi</t>
  </si>
  <si>
    <t>Sistem Informasi</t>
  </si>
  <si>
    <t>Keterbukaan Informasi</t>
  </si>
  <si>
    <t>Jaringan Informasi</t>
  </si>
  <si>
    <r>
      <t xml:space="preserve">Pembobotan Antar Kriteria Komponen </t>
    </r>
    <r>
      <rPr>
        <i/>
        <sz val="11"/>
        <color theme="1"/>
        <rFont val="Calibri"/>
        <family val="2"/>
        <scheme val="minor"/>
      </rPr>
      <t>Orgaware</t>
    </r>
  </si>
  <si>
    <t>Lingkungan Kondusif</t>
  </si>
  <si>
    <t>Memotivasi Karyawan</t>
  </si>
  <si>
    <t>Hubungan Kepada Pelanggan</t>
  </si>
  <si>
    <t>Visi Perusahaan</t>
  </si>
  <si>
    <t>Pembobotan  Antar Kriteria Komponen Teknologi</t>
  </si>
  <si>
    <t>Humanware</t>
  </si>
  <si>
    <t>Infoware</t>
  </si>
  <si>
    <t>Orgaware</t>
  </si>
  <si>
    <t>Technoware</t>
  </si>
  <si>
    <t>RESPONDEN 2</t>
  </si>
  <si>
    <t>RESPONDEN 3</t>
  </si>
  <si>
    <t>√</t>
  </si>
  <si>
    <t>RESPONDEN 1 MASRUKAN</t>
  </si>
  <si>
    <t>Data Hasil Kuisioner Untuk Pembobotan Technoware</t>
  </si>
  <si>
    <t>DATA HASIL KUISIONER 3 RESPONDEN</t>
  </si>
  <si>
    <t>Responden Ke</t>
  </si>
  <si>
    <t>Pertanyaan Ke</t>
  </si>
  <si>
    <t>Data Hasil Kuisioner Untuk Pembobotan Humanware</t>
  </si>
  <si>
    <t>Data Hasil Kuisioner Untuk Pembobotan Infoware</t>
  </si>
  <si>
    <t>Data Hasil Kuisioner Untuk Pembobotan Orgaware</t>
  </si>
  <si>
    <t>Data Hasil Kuisioner Pembobotan Komponen Teknologi</t>
  </si>
  <si>
    <t>Rata-rata</t>
  </si>
  <si>
    <t>Data Hasil Rekapitulasi Kuisioner</t>
  </si>
  <si>
    <t>Komponen Teknologi</t>
  </si>
  <si>
    <t>RESPONDEN 1</t>
  </si>
  <si>
    <t>Skor</t>
  </si>
  <si>
    <t>SOTA</t>
  </si>
  <si>
    <t>Skor (1-9)</t>
  </si>
  <si>
    <t>SOTA (1-10)</t>
  </si>
  <si>
    <t>Pemeriksaan pada Setiap Komponen</t>
  </si>
  <si>
    <t>DATA HASIL PENILAIAN 3 RESPONDEN</t>
  </si>
  <si>
    <t>Data Hasil Perbandingan State Of The Art Untuk Technoware</t>
  </si>
  <si>
    <t>Data Hasil Perbandingan State Of The Art Untuk Humanware</t>
  </si>
  <si>
    <t>Data Hasil Perbandingan State Of The Art Untuk Infoware</t>
  </si>
  <si>
    <t>Data Hasil Perbandingan State Of The Art Untuk Orgaware</t>
  </si>
  <si>
    <t>Data Hasil Perbandingan State Of The Art Untuk Komponen Teknologi</t>
  </si>
  <si>
    <t>Rekapitulasi Data Hasil Perbandingan State Of The Art</t>
  </si>
  <si>
    <t>Rekapitulasi Data Hasil Perbandingan State Of The Art Komponen Teknologi</t>
  </si>
  <si>
    <t>Lingkungan kondusif</t>
  </si>
  <si>
    <t>Hubungan kepada pelanggan</t>
  </si>
  <si>
    <t>Memotivasi karyawan</t>
  </si>
  <si>
    <t xml:space="preserve">Akses Informasi </t>
  </si>
  <si>
    <t>Bobot</t>
  </si>
  <si>
    <t>REKAPITULASI HASIL PEMBOBOTAN</t>
  </si>
  <si>
    <t>Jumlah</t>
  </si>
  <si>
    <t>Konsisten</t>
  </si>
  <si>
    <t>CR</t>
  </si>
  <si>
    <t>CI</t>
  </si>
  <si>
    <t>λ max</t>
  </si>
  <si>
    <t>RI</t>
  </si>
  <si>
    <t>Nilai Eigen</t>
  </si>
  <si>
    <t>Bobot Prioritas</t>
  </si>
  <si>
    <t>Total</t>
  </si>
  <si>
    <t xml:space="preserve">Jumlah </t>
  </si>
  <si>
    <t>nilai RI ketentuan random index, disesuaikan nilai eigen</t>
  </si>
  <si>
    <t>nilai eigen di dapatkan dari banyaknya kriteria</t>
  </si>
  <si>
    <t>MATRIKS NORMALISASI HASIL PEMBOBOTAN</t>
  </si>
  <si>
    <t>MATRIKS PERBANDINGAN BERPASANGAN</t>
  </si>
  <si>
    <t>bobot prioritas : nilai 4 di ambil dari banyaknya kriteria,</t>
  </si>
  <si>
    <t>NB:</t>
  </si>
  <si>
    <t>Tingkat Kecanggihan</t>
  </si>
  <si>
    <t>Rating</t>
  </si>
  <si>
    <t>Normalisasi Bobot</t>
  </si>
  <si>
    <r>
      <t xml:space="preserve">TINGKAT KECANGGIHAN </t>
    </r>
    <r>
      <rPr>
        <b/>
        <i/>
        <sz val="12"/>
        <color theme="1"/>
        <rFont val="Times New Roman"/>
        <family val="1"/>
      </rPr>
      <t>ORGAWARE</t>
    </r>
  </si>
  <si>
    <r>
      <t xml:space="preserve">TINGKAT KECANGGIHAN </t>
    </r>
    <r>
      <rPr>
        <b/>
        <i/>
        <sz val="12"/>
        <color theme="1"/>
        <rFont val="Times New Roman"/>
        <family val="1"/>
      </rPr>
      <t>INFOWARE</t>
    </r>
  </si>
  <si>
    <t>TCC</t>
  </si>
  <si>
    <t>Agregate Rating</t>
  </si>
  <si>
    <r>
      <t xml:space="preserve">PERHITUNGAN </t>
    </r>
    <r>
      <rPr>
        <b/>
        <i/>
        <sz val="12"/>
        <color theme="1"/>
        <rFont val="Times New Roman"/>
        <family val="1"/>
      </rPr>
      <t xml:space="preserve">TECHNOLOGY CONTRIBUTION COEFFIFIENT </t>
    </r>
    <r>
      <rPr>
        <b/>
        <sz val="12"/>
        <color theme="1"/>
        <rFont val="Times New Roman"/>
        <family val="1"/>
      </rPr>
      <t>(TCC)</t>
    </r>
  </si>
  <si>
    <r>
      <t xml:space="preserve">TINGKAT KECANGGIHAN </t>
    </r>
    <r>
      <rPr>
        <b/>
        <i/>
        <sz val="12"/>
        <color theme="1"/>
        <rFont val="Times New Roman"/>
        <family val="1"/>
      </rPr>
      <t>HUMANWARE</t>
    </r>
  </si>
  <si>
    <t xml:space="preserve">Technoware </t>
  </si>
  <si>
    <t xml:space="preserve">DATA RADAR </t>
  </si>
  <si>
    <r>
      <rPr>
        <b/>
        <sz val="12"/>
        <color theme="1"/>
        <rFont val="Times New Roman"/>
        <family val="1"/>
      </rPr>
      <t xml:space="preserve">TINGKAT KECANGGIHAN </t>
    </r>
    <r>
      <rPr>
        <b/>
        <i/>
        <sz val="12"/>
        <color theme="1"/>
        <rFont val="Times New Roman"/>
        <family val="1"/>
      </rPr>
      <t>TECHNOWARE</t>
    </r>
  </si>
  <si>
    <t>Tingkat Keamanan dan Keselamtan Kerja</t>
  </si>
  <si>
    <t>RESPONDEN 2 AYU SANTRI</t>
  </si>
  <si>
    <t>RESPONDEN 3 EVI</t>
  </si>
</sst>
</file>

<file path=xl/styles.xml><?xml version="1.0" encoding="utf-8"?>
<styleSheet xmlns="http://schemas.openxmlformats.org/spreadsheetml/2006/main">
  <numFmts count="2">
    <numFmt numFmtId="164" formatCode="0.0"/>
    <numFmt numFmtId="165" formatCode="0.000"/>
  </numFmts>
  <fonts count="11"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sz val="12"/>
      <color rgb="FF000000"/>
      <name val="Times New Roman"/>
      <family val="1"/>
    </font>
    <font>
      <b/>
      <sz val="12"/>
      <color theme="1"/>
      <name val="Times New Roman"/>
      <family val="1"/>
    </font>
    <font>
      <b/>
      <i/>
      <sz val="12"/>
      <color theme="1"/>
      <name val="Times New Roman"/>
      <family val="1"/>
    </font>
    <font>
      <b/>
      <sz val="12"/>
      <color rgb="FF000000"/>
      <name val="Times New Roman"/>
      <family val="1"/>
    </font>
    <font>
      <sz val="11"/>
      <color theme="1"/>
      <name val="Calibri"/>
      <family val="2"/>
      <charset val="1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82">
    <xf numFmtId="0" fontId="0" fillId="0" borderId="0" xfId="0"/>
    <xf numFmtId="0" fontId="3" fillId="0" borderId="0" xfId="0" applyFont="1"/>
    <xf numFmtId="0" fontId="2" fillId="5" borderId="0" xfId="0" applyFont="1" applyFill="1"/>
    <xf numFmtId="0" fontId="0" fillId="0" borderId="0" xfId="0" applyAlignment="1">
      <alignment horizontal="center"/>
    </xf>
    <xf numFmtId="0" fontId="0" fillId="0" borderId="0" xfId="0" applyFill="1" applyAlignment="1"/>
    <xf numFmtId="2" fontId="0" fillId="0" borderId="0" xfId="0" applyNumberFormat="1" applyAlignment="1">
      <alignment horizontal="center"/>
    </xf>
    <xf numFmtId="0" fontId="0" fillId="5" borderId="0" xfId="0" applyFill="1"/>
    <xf numFmtId="0" fontId="0" fillId="5" borderId="0" xfId="0" applyFill="1" applyAlignment="1"/>
    <xf numFmtId="0" fontId="0" fillId="8" borderId="0" xfId="0" applyFill="1" applyAlignment="1">
      <alignment horizontal="center"/>
    </xf>
    <xf numFmtId="0" fontId="0" fillId="0" borderId="0" xfId="0" applyAlignment="1"/>
    <xf numFmtId="165" fontId="4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4" fillId="0" borderId="1" xfId="0" applyFont="1" applyBorder="1" applyAlignment="1">
      <alignment horizontal="justify" vertical="center"/>
    </xf>
    <xf numFmtId="0" fontId="4" fillId="0" borderId="0" xfId="0" applyFont="1"/>
    <xf numFmtId="0" fontId="4" fillId="9" borderId="1" xfId="0" applyFont="1" applyFill="1" applyBorder="1" applyAlignment="1">
      <alignment horizontal="center" vertical="center"/>
    </xf>
    <xf numFmtId="0" fontId="6" fillId="9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9" borderId="1" xfId="0" applyFont="1" applyFill="1" applyBorder="1" applyAlignment="1">
      <alignment horizontal="left" vertical="top"/>
    </xf>
    <xf numFmtId="0" fontId="5" fillId="9" borderId="1" xfId="0" applyFont="1" applyFill="1" applyBorder="1" applyAlignment="1">
      <alignment horizontal="left" vertical="top"/>
    </xf>
    <xf numFmtId="0" fontId="7" fillId="0" borderId="0" xfId="0" applyFont="1"/>
    <xf numFmtId="165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right" vertical="center" wrapText="1"/>
    </xf>
    <xf numFmtId="0" fontId="4" fillId="9" borderId="1" xfId="0" applyFont="1" applyFill="1" applyBorder="1" applyAlignment="1">
      <alignment horizontal="center" vertical="center" wrapText="1"/>
    </xf>
    <xf numFmtId="0" fontId="5" fillId="9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top"/>
    </xf>
    <xf numFmtId="1" fontId="4" fillId="0" borderId="1" xfId="0" applyNumberFormat="1" applyFont="1" applyBorder="1" applyAlignment="1">
      <alignment horizontal="center" vertical="center"/>
    </xf>
    <xf numFmtId="0" fontId="8" fillId="0" borderId="0" xfId="0" applyFont="1" applyAlignment="1">
      <alignment horizontal="left" vertical="top"/>
    </xf>
    <xf numFmtId="0" fontId="4" fillId="9" borderId="4" xfId="0" applyFont="1" applyFill="1" applyBorder="1" applyAlignment="1">
      <alignment horizontal="left" vertical="top"/>
    </xf>
    <xf numFmtId="165" fontId="4" fillId="0" borderId="4" xfId="0" applyNumberFormat="1" applyFont="1" applyBorder="1" applyAlignment="1">
      <alignment horizontal="center" vertical="center"/>
    </xf>
    <xf numFmtId="0" fontId="4" fillId="0" borderId="0" xfId="0" applyFont="1" applyAlignment="1">
      <alignment horizontal="justify" vertical="center" wrapText="1"/>
    </xf>
    <xf numFmtId="0" fontId="9" fillId="0" borderId="0" xfId="0" applyFont="1" applyAlignment="1">
      <alignment horizontal="center" vertical="center" wrapText="1"/>
    </xf>
    <xf numFmtId="0" fontId="8" fillId="0" borderId="0" xfId="0" applyFont="1"/>
    <xf numFmtId="164" fontId="0" fillId="0" borderId="0" xfId="0" applyNumberFormat="1"/>
    <xf numFmtId="164" fontId="4" fillId="9" borderId="1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left" vertical="top"/>
    </xf>
    <xf numFmtId="165" fontId="0" fillId="0" borderId="0" xfId="0" applyNumberFormat="1"/>
    <xf numFmtId="2" fontId="4" fillId="0" borderId="0" xfId="1" applyNumberFormat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165" fontId="4" fillId="0" borderId="1" xfId="1" applyNumberFormat="1" applyFont="1" applyBorder="1" applyAlignment="1">
      <alignment horizontal="center" vertical="center" wrapText="1"/>
    </xf>
    <xf numFmtId="0" fontId="4" fillId="9" borderId="4" xfId="1" applyFont="1" applyFill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/>
    </xf>
    <xf numFmtId="165" fontId="4" fillId="0" borderId="1" xfId="1" applyNumberFormat="1" applyFont="1" applyBorder="1" applyAlignment="1">
      <alignment horizontal="center" vertical="center"/>
    </xf>
    <xf numFmtId="0" fontId="0" fillId="3" borderId="1" xfId="0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0" borderId="1" xfId="0" applyBorder="1"/>
    <xf numFmtId="0" fontId="3" fillId="0" borderId="1" xfId="0" applyFont="1" applyBorder="1"/>
    <xf numFmtId="0" fontId="1" fillId="0" borderId="1" xfId="0" applyFont="1" applyBorder="1"/>
    <xf numFmtId="0" fontId="0" fillId="7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2" fontId="0" fillId="0" borderId="1" xfId="0" applyNumberFormat="1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0" fillId="0" borderId="0" xfId="0" applyBorder="1"/>
    <xf numFmtId="164" fontId="0" fillId="0" borderId="1" xfId="0" applyNumberFormat="1" applyBorder="1" applyAlignment="1">
      <alignment horizontal="center"/>
    </xf>
    <xf numFmtId="0" fontId="6" fillId="9" borderId="1" xfId="0" applyFont="1" applyFill="1" applyBorder="1" applyAlignment="1">
      <alignment horizontal="left" vertical="center"/>
    </xf>
    <xf numFmtId="0" fontId="0" fillId="3" borderId="1" xfId="0" applyFill="1" applyBorder="1" applyAlignment="1">
      <alignment horizontal="center" vertical="center"/>
    </xf>
    <xf numFmtId="0" fontId="0" fillId="6" borderId="1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3" borderId="4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5" borderId="0" xfId="0" applyFill="1" applyAlignment="1">
      <alignment horizontal="left"/>
    </xf>
    <xf numFmtId="0" fontId="0" fillId="0" borderId="1" xfId="0" applyBorder="1" applyAlignment="1">
      <alignment horizontal="center" vertical="center"/>
    </xf>
    <xf numFmtId="0" fontId="0" fillId="5" borderId="0" xfId="0" applyFill="1" applyAlignment="1">
      <alignment horizontal="center"/>
    </xf>
    <xf numFmtId="0" fontId="0" fillId="6" borderId="1" xfId="0" applyFill="1" applyBorder="1" applyAlignment="1">
      <alignment horizontal="center" vertical="center" wrapText="1"/>
    </xf>
    <xf numFmtId="0" fontId="0" fillId="6" borderId="1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5" fillId="0" borderId="4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7" fillId="5" borderId="0" xfId="0" applyFont="1" applyFill="1" applyAlignment="1">
      <alignment horizontal="center" vertical="center"/>
    </xf>
    <xf numFmtId="0" fontId="0" fillId="0" borderId="1" xfId="0" applyBorder="1" applyAlignment="1">
      <alignment horizontal="left" vertical="top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165" fontId="4" fillId="0" borderId="4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>
        <c:manualLayout>
          <c:layoutTarget val="inner"/>
          <c:xMode val="edge"/>
          <c:yMode val="edge"/>
          <c:x val="0.23827559055118133"/>
          <c:y val="0.10803583875535012"/>
          <c:w val="0.52344903762029849"/>
          <c:h val="0.82786023563417943"/>
        </c:manualLayout>
      </c:layout>
      <c:radarChart>
        <c:radarStyle val="marker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'PENGOLAHAN DATA TEKNOMETRIK'!$K$6:$K$9</c:f>
              <c:strCache>
                <c:ptCount val="4"/>
                <c:pt idx="0">
                  <c:v>Technoware </c:v>
                </c:pt>
                <c:pt idx="1">
                  <c:v>Humanware</c:v>
                </c:pt>
                <c:pt idx="2">
                  <c:v>Infoware</c:v>
                </c:pt>
                <c:pt idx="3">
                  <c:v>Orgaware</c:v>
                </c:pt>
              </c:strCache>
            </c:strRef>
          </c:cat>
          <c:val>
            <c:numRef>
              <c:f>'PENGOLAHAN DATA TEKNOMETRIK'!$L$6:$L$9</c:f>
              <c:numCache>
                <c:formatCode>0.000</c:formatCode>
                <c:ptCount val="4"/>
                <c:pt idx="0">
                  <c:v>0.64518730314917938</c:v>
                </c:pt>
                <c:pt idx="1">
                  <c:v>0.79616896437555651</c:v>
                </c:pt>
                <c:pt idx="2">
                  <c:v>0.69560090029061739</c:v>
                </c:pt>
                <c:pt idx="3">
                  <c:v>0.85133892540153056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F17-4F5C-9870-DFFDD8458FAF}"/>
            </c:ext>
          </c:extLst>
        </c:ser>
        <c:axId val="213769600"/>
        <c:axId val="145728640"/>
      </c:radarChart>
      <c:catAx>
        <c:axId val="213769600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tickLblPos val="nextTo"/>
        <c:spPr>
          <a:noFill/>
          <a:ln w="6350" cap="flat" cmpd="sng" algn="ctr">
            <a:solidFill>
              <a:schemeClr val="accent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5728640"/>
        <c:crosses val="autoZero"/>
        <c:auto val="1"/>
        <c:lblAlgn val="ctr"/>
        <c:lblOffset val="100"/>
      </c:catAx>
      <c:valAx>
        <c:axId val="145728640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.000" sourceLinked="1"/>
        <c:maj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7696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89" l="0.70000000000000062" r="0.70000000000000062" t="0.75000000000000089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52387</xdr:colOff>
      <xdr:row>3</xdr:row>
      <xdr:rowOff>38100</xdr:rowOff>
    </xdr:from>
    <xdr:to>
      <xdr:col>24</xdr:col>
      <xdr:colOff>357187</xdr:colOff>
      <xdr:row>15</xdr:row>
      <xdr:rowOff>147637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xmlns="" id="{2212DDCD-8D74-E49E-312C-195000BCBB0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0.49896</cdr:x>
      <cdr:y>0.10214</cdr:y>
    </cdr:from>
    <cdr:to>
      <cdr:x>0.49896</cdr:x>
      <cdr:y>0.9365</cdr:y>
    </cdr:to>
    <cdr:cxnSp macro="">
      <cdr:nvCxnSpPr>
        <cdr:cNvPr id="4" name="Straight Connector 3">
          <a:extLst xmlns:a="http://schemas.openxmlformats.org/drawingml/2006/main">
            <a:ext uri="{FF2B5EF4-FFF2-40B4-BE49-F238E27FC236}">
              <a16:creationId xmlns:a16="http://schemas.microsoft.com/office/drawing/2014/main" xmlns="" id="{266A3E5C-336D-3A0B-40A9-628CEAD371D7}"/>
            </a:ext>
          </a:extLst>
        </cdr:cNvPr>
        <cdr:cNvCxnSpPr/>
      </cdr:nvCxnSpPr>
      <cdr:spPr>
        <a:xfrm xmlns:a="http://schemas.openxmlformats.org/drawingml/2006/main">
          <a:off x="2281238" y="295275"/>
          <a:ext cx="0" cy="2412000"/>
        </a:xfrm>
        <a:prstGeom xmlns:a="http://schemas.openxmlformats.org/drawingml/2006/main" prst="line">
          <a:avLst/>
        </a:prstGeom>
        <a:ln xmlns:a="http://schemas.openxmlformats.org/drawingml/2006/main" w="12700"/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0.23587</cdr:x>
      <cdr:y>0.52042</cdr:y>
    </cdr:from>
    <cdr:to>
      <cdr:x>0.76343</cdr:x>
      <cdr:y>0.52042</cdr:y>
    </cdr:to>
    <cdr:cxnSp macro="">
      <cdr:nvCxnSpPr>
        <cdr:cNvPr id="5" name="Straight Connector 4">
          <a:extLst xmlns:a="http://schemas.openxmlformats.org/drawingml/2006/main">
            <a:ext uri="{FF2B5EF4-FFF2-40B4-BE49-F238E27FC236}">
              <a16:creationId xmlns:a16="http://schemas.microsoft.com/office/drawing/2014/main" xmlns="" id="{04FE65FF-E65B-D93D-28D9-562A88C83023}"/>
            </a:ext>
          </a:extLst>
        </cdr:cNvPr>
        <cdr:cNvCxnSpPr/>
      </cdr:nvCxnSpPr>
      <cdr:spPr>
        <a:xfrm xmlns:a="http://schemas.openxmlformats.org/drawingml/2006/main" rot="16200000">
          <a:off x="2284413" y="298450"/>
          <a:ext cx="0" cy="2412000"/>
        </a:xfrm>
        <a:prstGeom xmlns:a="http://schemas.openxmlformats.org/drawingml/2006/main" prst="line">
          <a:avLst/>
        </a:prstGeom>
        <a:ln xmlns:a="http://schemas.openxmlformats.org/drawingml/2006/main" w="12700"/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L189"/>
  <sheetViews>
    <sheetView tabSelected="1" zoomScale="90" zoomScaleNormal="90" workbookViewId="0">
      <selection activeCell="M127" sqref="M127"/>
    </sheetView>
  </sheetViews>
  <sheetFormatPr defaultColWidth="35.85546875" defaultRowHeight="15"/>
  <cols>
    <col min="1" max="1" width="38.7109375" customWidth="1"/>
    <col min="2" max="18" width="2.7109375" customWidth="1"/>
    <col min="19" max="19" width="38.28515625" customWidth="1"/>
    <col min="21" max="21" width="13.85546875" customWidth="1"/>
  </cols>
  <sheetData>
    <row r="1" spans="1:38">
      <c r="A1" s="2" t="s">
        <v>33</v>
      </c>
    </row>
    <row r="2" spans="1:38">
      <c r="A2" s="62" t="s">
        <v>4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  <c r="S2" s="62"/>
      <c r="W2" s="2" t="s">
        <v>35</v>
      </c>
    </row>
    <row r="3" spans="1:38">
      <c r="A3" s="48" t="s">
        <v>0</v>
      </c>
      <c r="B3" s="49">
        <v>9</v>
      </c>
      <c r="C3" s="49">
        <v>8</v>
      </c>
      <c r="D3" s="49">
        <v>7</v>
      </c>
      <c r="E3" s="49">
        <v>6</v>
      </c>
      <c r="F3" s="49">
        <v>5</v>
      </c>
      <c r="G3" s="49">
        <v>4</v>
      </c>
      <c r="H3" s="49">
        <v>3</v>
      </c>
      <c r="I3" s="49">
        <v>2</v>
      </c>
      <c r="J3" s="49">
        <v>1</v>
      </c>
      <c r="K3" s="49">
        <v>2</v>
      </c>
      <c r="L3" s="49">
        <v>3</v>
      </c>
      <c r="M3" s="49">
        <v>4</v>
      </c>
      <c r="N3" s="49">
        <v>5</v>
      </c>
      <c r="O3" s="49">
        <v>6</v>
      </c>
      <c r="P3" s="49">
        <v>7</v>
      </c>
      <c r="Q3" s="49">
        <v>8</v>
      </c>
      <c r="R3" s="49">
        <v>9</v>
      </c>
      <c r="S3" s="48" t="s">
        <v>0</v>
      </c>
      <c r="W3" t="s">
        <v>34</v>
      </c>
    </row>
    <row r="4" spans="1:38">
      <c r="A4" s="50" t="s">
        <v>1</v>
      </c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1" t="s">
        <v>32</v>
      </c>
      <c r="Q4" s="50"/>
      <c r="R4" s="50"/>
      <c r="S4" s="50" t="s">
        <v>2</v>
      </c>
      <c r="U4" s="5">
        <f>1/P3</f>
        <v>0.14285714285714285</v>
      </c>
      <c r="W4" s="60" t="s">
        <v>36</v>
      </c>
      <c r="X4" s="61" t="s">
        <v>37</v>
      </c>
      <c r="Y4" s="61"/>
      <c r="Z4" s="61"/>
      <c r="AA4" s="61"/>
      <c r="AB4" s="61"/>
      <c r="AC4" s="61"/>
    </row>
    <row r="5" spans="1:38">
      <c r="A5" s="50" t="s">
        <v>1</v>
      </c>
      <c r="B5" s="50"/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1" t="s">
        <v>32</v>
      </c>
      <c r="S5" s="50" t="s">
        <v>3</v>
      </c>
      <c r="U5" s="5">
        <f>1/R3</f>
        <v>0.1111111111111111</v>
      </c>
      <c r="W5" s="60"/>
      <c r="X5" s="53">
        <v>1</v>
      </c>
      <c r="Y5" s="53">
        <v>2</v>
      </c>
      <c r="Z5" s="53">
        <v>3</v>
      </c>
      <c r="AA5" s="53">
        <v>4</v>
      </c>
      <c r="AB5" s="53">
        <v>5</v>
      </c>
      <c r="AC5" s="53">
        <v>6</v>
      </c>
    </row>
    <row r="6" spans="1:38">
      <c r="A6" s="50" t="s">
        <v>1</v>
      </c>
      <c r="B6" s="50"/>
      <c r="C6" s="50"/>
      <c r="D6" s="50"/>
      <c r="E6" s="50"/>
      <c r="F6" s="50"/>
      <c r="G6" s="50"/>
      <c r="H6" s="50"/>
      <c r="I6" s="50"/>
      <c r="J6" s="50"/>
      <c r="K6" s="50"/>
      <c r="L6" s="50"/>
      <c r="M6" s="50"/>
      <c r="N6" s="51" t="s">
        <v>32</v>
      </c>
      <c r="O6" s="50"/>
      <c r="P6" s="50"/>
      <c r="Q6" s="50"/>
      <c r="R6" s="50"/>
      <c r="S6" s="50" t="s">
        <v>5</v>
      </c>
      <c r="U6" s="5">
        <f>1/N3</f>
        <v>0.2</v>
      </c>
      <c r="W6" s="54">
        <v>1</v>
      </c>
      <c r="X6" s="55">
        <v>0.14000000000000001</v>
      </c>
      <c r="Y6" s="55">
        <v>0.11</v>
      </c>
      <c r="Z6" s="55">
        <v>0.2</v>
      </c>
      <c r="AA6" s="55">
        <v>4</v>
      </c>
      <c r="AB6" s="55">
        <v>5</v>
      </c>
      <c r="AC6" s="55">
        <v>0.2</v>
      </c>
    </row>
    <row r="7" spans="1:38">
      <c r="A7" s="50" t="s">
        <v>2</v>
      </c>
      <c r="B7" s="50"/>
      <c r="C7" s="50"/>
      <c r="D7" s="50"/>
      <c r="E7" s="50"/>
      <c r="F7" s="50"/>
      <c r="G7" s="51" t="s">
        <v>32</v>
      </c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 t="s">
        <v>3</v>
      </c>
      <c r="U7" s="5">
        <f>G3/1</f>
        <v>4</v>
      </c>
      <c r="W7" s="54">
        <v>2</v>
      </c>
      <c r="X7" s="55">
        <v>0.2</v>
      </c>
      <c r="Y7" s="55">
        <v>4</v>
      </c>
      <c r="Z7" s="55">
        <v>0.14000000000000001</v>
      </c>
      <c r="AA7" s="55">
        <v>0.2</v>
      </c>
      <c r="AB7" s="55">
        <v>0.14000000000000001</v>
      </c>
      <c r="AC7" s="55">
        <v>6</v>
      </c>
    </row>
    <row r="8" spans="1:38">
      <c r="A8" s="50" t="s">
        <v>2</v>
      </c>
      <c r="B8" s="50"/>
      <c r="C8" s="50"/>
      <c r="D8" s="50"/>
      <c r="E8" s="50"/>
      <c r="F8" s="51" t="s">
        <v>32</v>
      </c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S8" s="50" t="s">
        <v>5</v>
      </c>
      <c r="U8" s="5">
        <f>F3/1</f>
        <v>5</v>
      </c>
      <c r="W8" s="54">
        <v>3</v>
      </c>
      <c r="X8" s="55">
        <v>0.2</v>
      </c>
      <c r="Y8" s="55">
        <v>0.14000000000000001</v>
      </c>
      <c r="Z8" s="55">
        <v>4</v>
      </c>
      <c r="AA8" s="55">
        <v>8</v>
      </c>
      <c r="AB8" s="55">
        <v>0.5</v>
      </c>
      <c r="AC8" s="55">
        <v>4</v>
      </c>
    </row>
    <row r="9" spans="1:38">
      <c r="A9" s="50" t="s">
        <v>3</v>
      </c>
      <c r="B9" s="50"/>
      <c r="C9" s="50"/>
      <c r="D9" s="50"/>
      <c r="E9" s="50"/>
      <c r="F9" s="50"/>
      <c r="G9" s="50"/>
      <c r="H9" s="50"/>
      <c r="I9" s="50"/>
      <c r="J9" s="51"/>
      <c r="K9" s="50"/>
      <c r="L9" s="50"/>
      <c r="M9" s="50"/>
      <c r="N9" s="51" t="s">
        <v>32</v>
      </c>
      <c r="O9" s="50"/>
      <c r="P9" s="50"/>
      <c r="Q9" s="50"/>
      <c r="R9" s="50"/>
      <c r="S9" s="50" t="s">
        <v>5</v>
      </c>
      <c r="U9" s="5">
        <f>1/N3</f>
        <v>0.2</v>
      </c>
      <c r="W9" s="54" t="s">
        <v>42</v>
      </c>
      <c r="X9" s="55">
        <f>(X6+X7+X8)/3</f>
        <v>0.18000000000000002</v>
      </c>
      <c r="Y9" s="55">
        <f t="shared" ref="Y9:AC9" si="0">(Y6+Y7+Y8)/3</f>
        <v>1.4166666666666667</v>
      </c>
      <c r="Z9" s="55">
        <f t="shared" si="0"/>
        <v>1.4466666666666665</v>
      </c>
      <c r="AA9" s="55">
        <f t="shared" si="0"/>
        <v>4.0666666666666664</v>
      </c>
      <c r="AB9" s="55">
        <f t="shared" si="0"/>
        <v>1.88</v>
      </c>
      <c r="AC9" s="55">
        <f t="shared" si="0"/>
        <v>3.4</v>
      </c>
    </row>
    <row r="11" spans="1:38">
      <c r="A11" s="62" t="s">
        <v>6</v>
      </c>
      <c r="B11" s="62"/>
      <c r="C11" s="62"/>
      <c r="D11" s="62"/>
      <c r="E11" s="62"/>
      <c r="F11" s="62"/>
      <c r="G11" s="62"/>
      <c r="H11" s="62"/>
      <c r="I11" s="62"/>
      <c r="J11" s="62"/>
      <c r="K11" s="62"/>
      <c r="L11" s="62"/>
      <c r="M11" s="62"/>
      <c r="N11" s="62"/>
      <c r="O11" s="62"/>
      <c r="P11" s="62"/>
      <c r="Q11" s="62"/>
      <c r="R11" s="62"/>
      <c r="S11" s="62"/>
      <c r="W11" t="s">
        <v>38</v>
      </c>
    </row>
    <row r="12" spans="1:38">
      <c r="A12" s="48" t="s">
        <v>0</v>
      </c>
      <c r="B12" s="49">
        <v>9</v>
      </c>
      <c r="C12" s="49">
        <v>8</v>
      </c>
      <c r="D12" s="49">
        <v>7</v>
      </c>
      <c r="E12" s="49">
        <v>6</v>
      </c>
      <c r="F12" s="49">
        <v>5</v>
      </c>
      <c r="G12" s="49">
        <v>4</v>
      </c>
      <c r="H12" s="49">
        <v>3</v>
      </c>
      <c r="I12" s="49">
        <v>2</v>
      </c>
      <c r="J12" s="49">
        <v>1</v>
      </c>
      <c r="K12" s="49">
        <v>2</v>
      </c>
      <c r="L12" s="49">
        <v>3</v>
      </c>
      <c r="M12" s="49">
        <v>4</v>
      </c>
      <c r="N12" s="49">
        <v>5</v>
      </c>
      <c r="O12" s="49">
        <v>6</v>
      </c>
      <c r="P12" s="49">
        <v>7</v>
      </c>
      <c r="Q12" s="49">
        <v>8</v>
      </c>
      <c r="R12" s="49">
        <v>9</v>
      </c>
      <c r="S12" s="48" t="s">
        <v>0</v>
      </c>
      <c r="W12" s="63" t="s">
        <v>36</v>
      </c>
      <c r="X12" s="56" t="s">
        <v>37</v>
      </c>
      <c r="Y12" s="56"/>
      <c r="Z12" s="56"/>
      <c r="AA12" s="56"/>
      <c r="AB12" s="56"/>
      <c r="AC12" s="56"/>
      <c r="AD12" s="56"/>
      <c r="AE12" s="56"/>
      <c r="AF12" s="56"/>
      <c r="AG12" s="56"/>
      <c r="AH12" s="56"/>
      <c r="AI12" s="56"/>
      <c r="AJ12" s="56"/>
      <c r="AK12" s="56"/>
      <c r="AL12" s="56"/>
    </row>
    <row r="13" spans="1:38">
      <c r="A13" s="50" t="s">
        <v>7</v>
      </c>
      <c r="B13" s="50"/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1" t="s">
        <v>32</v>
      </c>
      <c r="S13" s="50" t="s">
        <v>8</v>
      </c>
      <c r="U13" s="5">
        <f>1/R12</f>
        <v>0.1111111111111111</v>
      </c>
      <c r="W13" s="64"/>
      <c r="X13" s="53">
        <v>1</v>
      </c>
      <c r="Y13" s="53">
        <v>2</v>
      </c>
      <c r="Z13" s="53">
        <v>3</v>
      </c>
      <c r="AA13" s="53">
        <v>4</v>
      </c>
      <c r="AB13" s="53">
        <v>5</v>
      </c>
      <c r="AC13" s="53">
        <v>6</v>
      </c>
      <c r="AD13" s="53">
        <v>7</v>
      </c>
      <c r="AE13" s="53">
        <v>8</v>
      </c>
      <c r="AF13" s="53">
        <v>9</v>
      </c>
      <c r="AG13" s="53">
        <v>10</v>
      </c>
      <c r="AH13" s="53">
        <v>11</v>
      </c>
      <c r="AI13" s="53">
        <v>12</v>
      </c>
      <c r="AJ13" s="53">
        <v>13</v>
      </c>
      <c r="AK13" s="53">
        <v>14</v>
      </c>
      <c r="AL13" s="53">
        <v>15</v>
      </c>
    </row>
    <row r="14" spans="1:38">
      <c r="A14" s="50" t="s">
        <v>7</v>
      </c>
      <c r="B14" s="50"/>
      <c r="C14" s="50"/>
      <c r="D14" s="50"/>
      <c r="E14" s="50"/>
      <c r="F14" s="50"/>
      <c r="G14" s="51" t="s">
        <v>32</v>
      </c>
      <c r="H14" s="50"/>
      <c r="I14" s="50"/>
      <c r="J14" s="50"/>
      <c r="K14" s="50"/>
      <c r="L14" s="50"/>
      <c r="M14" s="50"/>
      <c r="N14" s="50"/>
      <c r="O14" s="50"/>
      <c r="P14" s="50"/>
      <c r="Q14" s="50"/>
      <c r="R14" s="50"/>
      <c r="S14" s="50" t="s">
        <v>9</v>
      </c>
      <c r="U14" s="5">
        <f>G12/1</f>
        <v>4</v>
      </c>
      <c r="W14" s="54">
        <v>1</v>
      </c>
      <c r="X14" s="55">
        <v>0.11</v>
      </c>
      <c r="Y14" s="55">
        <v>4</v>
      </c>
      <c r="Z14" s="55">
        <v>0.11</v>
      </c>
      <c r="AA14" s="55">
        <v>0.2</v>
      </c>
      <c r="AB14" s="55">
        <v>0.14000000000000001</v>
      </c>
      <c r="AC14" s="55">
        <v>9</v>
      </c>
      <c r="AD14" s="55">
        <v>6</v>
      </c>
      <c r="AE14" s="55">
        <v>0.13</v>
      </c>
      <c r="AF14" s="55">
        <v>0.25</v>
      </c>
      <c r="AG14" s="55">
        <v>0.33</v>
      </c>
      <c r="AH14" s="55">
        <v>0.25</v>
      </c>
      <c r="AI14" s="55">
        <v>0.2</v>
      </c>
      <c r="AJ14" s="55">
        <v>7</v>
      </c>
      <c r="AK14" s="55">
        <v>5</v>
      </c>
      <c r="AL14" s="55">
        <v>6</v>
      </c>
    </row>
    <row r="15" spans="1:38">
      <c r="A15" s="50" t="s">
        <v>7</v>
      </c>
      <c r="B15" s="50"/>
      <c r="C15" s="50"/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1" t="s">
        <v>32</v>
      </c>
      <c r="S15" s="50" t="s">
        <v>10</v>
      </c>
      <c r="U15" s="5">
        <f>1/R12</f>
        <v>0.1111111111111111</v>
      </c>
      <c r="W15" s="54">
        <v>2</v>
      </c>
      <c r="X15" s="55">
        <v>5</v>
      </c>
      <c r="Y15" s="55">
        <v>6</v>
      </c>
      <c r="Z15" s="55">
        <v>0.11</v>
      </c>
      <c r="AA15" s="55">
        <v>0.13</v>
      </c>
      <c r="AB15" s="55">
        <v>0.14000000000000001</v>
      </c>
      <c r="AC15" s="55">
        <v>9</v>
      </c>
      <c r="AD15" s="55">
        <v>7</v>
      </c>
      <c r="AE15" s="55">
        <v>7</v>
      </c>
      <c r="AF15" s="55">
        <v>0.17</v>
      </c>
      <c r="AG15" s="55">
        <v>0.13</v>
      </c>
      <c r="AH15" s="55">
        <v>0.33</v>
      </c>
      <c r="AI15" s="55">
        <v>0.2</v>
      </c>
      <c r="AJ15" s="55">
        <v>7</v>
      </c>
      <c r="AK15" s="55">
        <v>8</v>
      </c>
      <c r="AL15" s="55">
        <v>3</v>
      </c>
    </row>
    <row r="16" spans="1:38">
      <c r="A16" s="50" t="s">
        <v>7</v>
      </c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1" t="s">
        <v>32</v>
      </c>
      <c r="O16" s="50"/>
      <c r="P16" s="50"/>
      <c r="Q16" s="50"/>
      <c r="R16" s="50"/>
      <c r="S16" s="50" t="s">
        <v>11</v>
      </c>
      <c r="U16" s="5">
        <f>1/N12</f>
        <v>0.2</v>
      </c>
      <c r="W16" s="54">
        <v>3</v>
      </c>
      <c r="X16" s="55">
        <v>0.11</v>
      </c>
      <c r="Y16" s="55">
        <v>0.33</v>
      </c>
      <c r="Z16" s="55">
        <v>0.13</v>
      </c>
      <c r="AA16" s="55">
        <v>0.33</v>
      </c>
      <c r="AB16" s="55">
        <v>8</v>
      </c>
      <c r="AC16" s="55">
        <v>5</v>
      </c>
      <c r="AD16" s="55">
        <v>7</v>
      </c>
      <c r="AE16" s="55">
        <v>7</v>
      </c>
      <c r="AF16" s="55">
        <v>7</v>
      </c>
      <c r="AG16" s="55">
        <v>0.2</v>
      </c>
      <c r="AH16" s="55">
        <v>4</v>
      </c>
      <c r="AI16" s="55">
        <v>0.14000000000000001</v>
      </c>
      <c r="AJ16" s="55">
        <v>8</v>
      </c>
      <c r="AK16" s="55">
        <v>8</v>
      </c>
      <c r="AL16" s="55">
        <v>0.25</v>
      </c>
    </row>
    <row r="17" spans="1:38">
      <c r="A17" s="50" t="s">
        <v>7</v>
      </c>
      <c r="B17" s="50"/>
      <c r="C17" s="50"/>
      <c r="D17" s="50"/>
      <c r="E17" s="50"/>
      <c r="F17" s="50"/>
      <c r="G17" s="50"/>
      <c r="H17" s="50"/>
      <c r="I17" s="50"/>
      <c r="J17" s="50"/>
      <c r="K17" s="50"/>
      <c r="L17" s="50"/>
      <c r="M17" s="50"/>
      <c r="N17" s="50"/>
      <c r="O17" s="50"/>
      <c r="P17" s="51" t="s">
        <v>32</v>
      </c>
      <c r="Q17" s="50"/>
      <c r="R17" s="50"/>
      <c r="S17" s="50" t="s">
        <v>12</v>
      </c>
      <c r="U17" s="5">
        <f>1/P12</f>
        <v>0.14285714285714285</v>
      </c>
      <c r="W17" s="54" t="s">
        <v>42</v>
      </c>
      <c r="X17" s="55">
        <f>(X14+X15+X16)/3</f>
        <v>1.7400000000000002</v>
      </c>
      <c r="Y17" s="55">
        <f t="shared" ref="Y17:AL17" si="1">(Y14+Y15+Y16)/3</f>
        <v>3.4433333333333334</v>
      </c>
      <c r="Z17" s="55">
        <f t="shared" si="1"/>
        <v>0.11666666666666665</v>
      </c>
      <c r="AA17" s="55">
        <f t="shared" si="1"/>
        <v>0.22</v>
      </c>
      <c r="AB17" s="55">
        <f t="shared" si="1"/>
        <v>2.76</v>
      </c>
      <c r="AC17" s="55">
        <f t="shared" si="1"/>
        <v>7.666666666666667</v>
      </c>
      <c r="AD17" s="55">
        <f t="shared" si="1"/>
        <v>6.666666666666667</v>
      </c>
      <c r="AE17" s="55">
        <f t="shared" si="1"/>
        <v>4.71</v>
      </c>
      <c r="AF17" s="55">
        <f t="shared" si="1"/>
        <v>2.4733333333333332</v>
      </c>
      <c r="AG17" s="55">
        <f t="shared" si="1"/>
        <v>0.22</v>
      </c>
      <c r="AH17" s="55">
        <f t="shared" si="1"/>
        <v>1.5266666666666666</v>
      </c>
      <c r="AI17" s="55">
        <f t="shared" si="1"/>
        <v>0.18000000000000002</v>
      </c>
      <c r="AJ17" s="55">
        <f t="shared" si="1"/>
        <v>7.333333333333333</v>
      </c>
      <c r="AK17" s="55">
        <f t="shared" si="1"/>
        <v>7</v>
      </c>
      <c r="AL17" s="55">
        <f t="shared" si="1"/>
        <v>3.0833333333333335</v>
      </c>
    </row>
    <row r="18" spans="1:38">
      <c r="A18" s="50" t="s">
        <v>8</v>
      </c>
      <c r="B18" s="51" t="s">
        <v>32</v>
      </c>
      <c r="C18" s="50"/>
      <c r="D18" s="50"/>
      <c r="E18" s="50"/>
      <c r="F18" s="50"/>
      <c r="G18" s="50"/>
      <c r="H18" s="50"/>
      <c r="I18" s="50"/>
      <c r="J18" s="50"/>
      <c r="K18" s="50"/>
      <c r="L18" s="50"/>
      <c r="M18" s="50"/>
      <c r="N18" s="50"/>
      <c r="O18" s="50"/>
      <c r="P18" s="50"/>
      <c r="Q18" s="50"/>
      <c r="R18" s="50"/>
      <c r="S18" s="50" t="s">
        <v>9</v>
      </c>
      <c r="U18" s="5">
        <f>B12/1</f>
        <v>9</v>
      </c>
    </row>
    <row r="19" spans="1:38">
      <c r="A19" s="50" t="s">
        <v>8</v>
      </c>
      <c r="B19" s="50"/>
      <c r="C19" s="50"/>
      <c r="D19" s="50"/>
      <c r="E19" s="51" t="s">
        <v>32</v>
      </c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 t="s">
        <v>10</v>
      </c>
      <c r="U19" s="5">
        <f>E12/1</f>
        <v>6</v>
      </c>
      <c r="W19" t="s">
        <v>39</v>
      </c>
      <c r="AI19" s="4"/>
      <c r="AJ19" s="4"/>
      <c r="AK19" s="4"/>
      <c r="AL19" s="4"/>
    </row>
    <row r="20" spans="1:38">
      <c r="A20" s="50" t="s">
        <v>8</v>
      </c>
      <c r="B20" s="50"/>
      <c r="C20" s="50"/>
      <c r="D20" s="50"/>
      <c r="E20" s="50"/>
      <c r="F20" s="50"/>
      <c r="G20" s="50"/>
      <c r="H20" s="50"/>
      <c r="I20" s="50"/>
      <c r="J20" s="50"/>
      <c r="K20" s="50"/>
      <c r="L20" s="50"/>
      <c r="M20" s="50"/>
      <c r="N20" s="50"/>
      <c r="O20" s="50"/>
      <c r="P20" s="50"/>
      <c r="Q20" s="51" t="s">
        <v>32</v>
      </c>
      <c r="R20" s="50"/>
      <c r="S20" s="50" t="s">
        <v>11</v>
      </c>
      <c r="U20" s="5">
        <f>1/Q12</f>
        <v>0.125</v>
      </c>
      <c r="W20" s="63" t="s">
        <v>36</v>
      </c>
      <c r="X20" s="56" t="s">
        <v>37</v>
      </c>
      <c r="Y20" s="56"/>
      <c r="Z20" s="56"/>
      <c r="AA20" s="56"/>
      <c r="AB20" s="56"/>
      <c r="AC20" s="56"/>
      <c r="AD20" s="56"/>
      <c r="AE20" s="56"/>
      <c r="AF20" s="56"/>
      <c r="AG20" s="56"/>
      <c r="AH20" s="8"/>
      <c r="AI20" s="3"/>
      <c r="AJ20" s="3"/>
      <c r="AK20" s="3"/>
      <c r="AL20" s="3"/>
    </row>
    <row r="21" spans="1:38">
      <c r="A21" s="50" t="s">
        <v>8</v>
      </c>
      <c r="B21" s="50"/>
      <c r="C21" s="50"/>
      <c r="D21" s="50"/>
      <c r="E21" s="50"/>
      <c r="F21" s="50"/>
      <c r="G21" s="50"/>
      <c r="H21" s="50"/>
      <c r="I21" s="50"/>
      <c r="J21" s="50"/>
      <c r="K21" s="50"/>
      <c r="L21" s="50"/>
      <c r="M21" s="51" t="s">
        <v>32</v>
      </c>
      <c r="N21" s="50"/>
      <c r="O21" s="50"/>
      <c r="P21" s="50"/>
      <c r="Q21" s="50"/>
      <c r="R21" s="50"/>
      <c r="S21" s="50" t="s">
        <v>12</v>
      </c>
      <c r="U21" s="5">
        <f>1/M12</f>
        <v>0.25</v>
      </c>
      <c r="W21" s="64"/>
      <c r="X21" s="53">
        <v>1</v>
      </c>
      <c r="Y21" s="53">
        <v>2</v>
      </c>
      <c r="Z21" s="53">
        <v>3</v>
      </c>
      <c r="AA21" s="53">
        <v>4</v>
      </c>
      <c r="AB21" s="53">
        <v>5</v>
      </c>
      <c r="AC21" s="53">
        <v>6</v>
      </c>
      <c r="AD21" s="53">
        <v>7</v>
      </c>
      <c r="AE21" s="53">
        <v>8</v>
      </c>
      <c r="AF21" s="53">
        <v>9</v>
      </c>
      <c r="AG21" s="53">
        <v>10</v>
      </c>
      <c r="AH21" s="8"/>
    </row>
    <row r="22" spans="1:38">
      <c r="A22" s="50" t="s">
        <v>9</v>
      </c>
      <c r="B22" s="50"/>
      <c r="C22" s="50"/>
      <c r="D22" s="50"/>
      <c r="E22" s="50"/>
      <c r="F22" s="50"/>
      <c r="G22" s="50"/>
      <c r="H22" s="50"/>
      <c r="I22" s="50"/>
      <c r="J22" s="50"/>
      <c r="K22" s="50"/>
      <c r="L22" s="51" t="s">
        <v>32</v>
      </c>
      <c r="M22" s="50"/>
      <c r="N22" s="50"/>
      <c r="O22" s="50"/>
      <c r="P22" s="50"/>
      <c r="Q22" s="50"/>
      <c r="R22" s="50"/>
      <c r="S22" s="50" t="s">
        <v>10</v>
      </c>
      <c r="U22" s="5">
        <f>1/L12</f>
        <v>0.33333333333333331</v>
      </c>
      <c r="W22" s="54">
        <v>1</v>
      </c>
      <c r="X22" s="55">
        <v>7</v>
      </c>
      <c r="Y22" s="55">
        <v>0.11</v>
      </c>
      <c r="Z22" s="55">
        <v>0.5</v>
      </c>
      <c r="AA22" s="55">
        <v>3</v>
      </c>
      <c r="AB22" s="55">
        <v>0.11</v>
      </c>
      <c r="AC22" s="55">
        <v>9</v>
      </c>
      <c r="AD22" s="55">
        <v>4</v>
      </c>
      <c r="AE22" s="55">
        <v>0.14000000000000001</v>
      </c>
      <c r="AF22" s="55">
        <v>0.2</v>
      </c>
      <c r="AG22" s="55">
        <v>0.14000000000000001</v>
      </c>
      <c r="AH22" s="5"/>
    </row>
    <row r="23" spans="1:38">
      <c r="A23" s="50" t="s">
        <v>9</v>
      </c>
      <c r="B23" s="50"/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1" t="s">
        <v>32</v>
      </c>
      <c r="N23" s="50"/>
      <c r="O23" s="50"/>
      <c r="P23" s="50"/>
      <c r="Q23" s="50"/>
      <c r="R23" s="50"/>
      <c r="S23" s="50" t="s">
        <v>11</v>
      </c>
      <c r="U23" s="5">
        <f>1/M12</f>
        <v>0.25</v>
      </c>
      <c r="W23" s="54">
        <v>2</v>
      </c>
      <c r="X23" s="55">
        <v>6</v>
      </c>
      <c r="Y23" s="55">
        <v>0.11</v>
      </c>
      <c r="Z23" s="55">
        <v>0.17</v>
      </c>
      <c r="AA23" s="55">
        <v>0.13</v>
      </c>
      <c r="AB23" s="55">
        <v>0.11</v>
      </c>
      <c r="AC23" s="55">
        <v>8</v>
      </c>
      <c r="AD23" s="55">
        <v>3</v>
      </c>
      <c r="AE23" s="55">
        <v>0.11</v>
      </c>
      <c r="AF23" s="55">
        <v>0.25</v>
      </c>
      <c r="AG23" s="55">
        <v>0.11</v>
      </c>
      <c r="AH23" s="5"/>
    </row>
    <row r="24" spans="1:38">
      <c r="A24" s="50" t="s">
        <v>9</v>
      </c>
      <c r="B24" s="50"/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1" t="s">
        <v>32</v>
      </c>
      <c r="O24" s="50"/>
      <c r="P24" s="50"/>
      <c r="Q24" s="50"/>
      <c r="R24" s="50"/>
      <c r="S24" s="50" t="s">
        <v>12</v>
      </c>
      <c r="U24" s="5">
        <f>1/N12</f>
        <v>0.2</v>
      </c>
      <c r="W24" s="54">
        <v>3</v>
      </c>
      <c r="X24" s="55">
        <v>4</v>
      </c>
      <c r="Y24" s="55">
        <v>0.13</v>
      </c>
      <c r="Z24" s="55">
        <v>5</v>
      </c>
      <c r="AA24" s="55">
        <v>2</v>
      </c>
      <c r="AB24" s="55">
        <v>0.11</v>
      </c>
      <c r="AC24" s="55">
        <v>7</v>
      </c>
      <c r="AD24" s="55">
        <v>7</v>
      </c>
      <c r="AE24" s="55">
        <v>0.11</v>
      </c>
      <c r="AF24" s="55">
        <v>3</v>
      </c>
      <c r="AG24" s="55">
        <v>0.17</v>
      </c>
      <c r="AH24" s="5"/>
    </row>
    <row r="25" spans="1:38">
      <c r="A25" s="50" t="s">
        <v>10</v>
      </c>
      <c r="B25" s="50"/>
      <c r="C25" s="50"/>
      <c r="D25" s="51" t="s">
        <v>32</v>
      </c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  <c r="R25" s="50"/>
      <c r="S25" s="50" t="s">
        <v>11</v>
      </c>
      <c r="U25" s="5">
        <f>D12/1</f>
        <v>7</v>
      </c>
      <c r="W25" s="54" t="s">
        <v>42</v>
      </c>
      <c r="X25" s="55">
        <f>(X22+X23+X24)/3</f>
        <v>5.666666666666667</v>
      </c>
      <c r="Y25" s="55">
        <f t="shared" ref="Y25:AG25" si="2">(Y22+Y23+Y24)/3</f>
        <v>0.11666666666666665</v>
      </c>
      <c r="Z25" s="55">
        <f t="shared" si="2"/>
        <v>1.89</v>
      </c>
      <c r="AA25" s="55">
        <f t="shared" si="2"/>
        <v>1.71</v>
      </c>
      <c r="AB25" s="55">
        <f t="shared" si="2"/>
        <v>0.11</v>
      </c>
      <c r="AC25" s="55">
        <f t="shared" si="2"/>
        <v>8</v>
      </c>
      <c r="AD25" s="55">
        <f t="shared" si="2"/>
        <v>4.666666666666667</v>
      </c>
      <c r="AE25" s="55">
        <f t="shared" si="2"/>
        <v>0.12</v>
      </c>
      <c r="AF25" s="55">
        <f t="shared" si="2"/>
        <v>1.1500000000000001</v>
      </c>
      <c r="AG25" s="55">
        <f t="shared" si="2"/>
        <v>0.14000000000000001</v>
      </c>
      <c r="AH25" s="5"/>
    </row>
    <row r="26" spans="1:38">
      <c r="A26" s="50" t="s">
        <v>10</v>
      </c>
      <c r="B26" s="50"/>
      <c r="C26" s="50"/>
      <c r="D26" s="50"/>
      <c r="E26" s="50"/>
      <c r="F26" s="51" t="s">
        <v>32</v>
      </c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50"/>
      <c r="R26" s="50"/>
      <c r="S26" s="50" t="s">
        <v>12</v>
      </c>
      <c r="U26" s="5">
        <f>F12/1</f>
        <v>5</v>
      </c>
    </row>
    <row r="27" spans="1:38">
      <c r="A27" s="50" t="s">
        <v>11</v>
      </c>
      <c r="B27" s="50"/>
      <c r="C27" s="50"/>
      <c r="D27" s="50"/>
      <c r="E27" s="51" t="s">
        <v>32</v>
      </c>
      <c r="F27" s="50"/>
      <c r="G27" s="50"/>
      <c r="H27" s="50"/>
      <c r="I27" s="50"/>
      <c r="J27" s="50"/>
      <c r="K27" s="50"/>
      <c r="L27" s="50"/>
      <c r="M27" s="50"/>
      <c r="N27" s="50"/>
      <c r="O27" s="50"/>
      <c r="P27" s="50"/>
      <c r="Q27" s="50"/>
      <c r="R27" s="50"/>
      <c r="S27" s="50" t="s">
        <v>12</v>
      </c>
      <c r="U27" s="5">
        <f>E12/1</f>
        <v>6</v>
      </c>
      <c r="W27" t="s">
        <v>40</v>
      </c>
    </row>
    <row r="28" spans="1:38">
      <c r="W28" s="60" t="s">
        <v>36</v>
      </c>
      <c r="X28" s="56" t="s">
        <v>37</v>
      </c>
      <c r="Y28" s="56"/>
      <c r="Z28" s="56"/>
      <c r="AA28" s="56"/>
      <c r="AB28" s="56"/>
      <c r="AC28" s="56"/>
    </row>
    <row r="29" spans="1:38">
      <c r="W29" s="60"/>
      <c r="X29" s="53">
        <v>1</v>
      </c>
      <c r="Y29" s="53">
        <v>2</v>
      </c>
      <c r="Z29" s="53">
        <v>3</v>
      </c>
      <c r="AA29" s="53">
        <v>4</v>
      </c>
      <c r="AB29" s="53">
        <v>5</v>
      </c>
      <c r="AC29" s="53">
        <v>6</v>
      </c>
    </row>
    <row r="30" spans="1:38">
      <c r="A30" s="62" t="s">
        <v>13</v>
      </c>
      <c r="B30" s="62"/>
      <c r="C30" s="62"/>
      <c r="D30" s="62"/>
      <c r="E30" s="62"/>
      <c r="F30" s="62"/>
      <c r="G30" s="62"/>
      <c r="H30" s="62"/>
      <c r="I30" s="62"/>
      <c r="J30" s="62"/>
      <c r="K30" s="62"/>
      <c r="L30" s="62"/>
      <c r="M30" s="62"/>
      <c r="N30" s="62"/>
      <c r="O30" s="62"/>
      <c r="P30" s="62"/>
      <c r="Q30" s="62"/>
      <c r="R30" s="62"/>
      <c r="S30" s="62"/>
      <c r="W30" s="54">
        <v>1</v>
      </c>
      <c r="X30" s="55">
        <v>9</v>
      </c>
      <c r="Y30" s="55">
        <v>9</v>
      </c>
      <c r="Z30" s="55">
        <v>9</v>
      </c>
      <c r="AA30" s="55">
        <v>9</v>
      </c>
      <c r="AB30" s="55">
        <v>9</v>
      </c>
      <c r="AC30" s="55">
        <v>9</v>
      </c>
    </row>
    <row r="31" spans="1:38">
      <c r="A31" s="48" t="s">
        <v>0</v>
      </c>
      <c r="B31" s="49">
        <v>9</v>
      </c>
      <c r="C31" s="49">
        <v>8</v>
      </c>
      <c r="D31" s="49">
        <v>7</v>
      </c>
      <c r="E31" s="49">
        <v>6</v>
      </c>
      <c r="F31" s="49">
        <v>5</v>
      </c>
      <c r="G31" s="49">
        <v>4</v>
      </c>
      <c r="H31" s="49">
        <v>3</v>
      </c>
      <c r="I31" s="49">
        <v>2</v>
      </c>
      <c r="J31" s="49">
        <v>1</v>
      </c>
      <c r="K31" s="49">
        <v>2</v>
      </c>
      <c r="L31" s="49">
        <v>3</v>
      </c>
      <c r="M31" s="49">
        <v>4</v>
      </c>
      <c r="N31" s="49">
        <v>5</v>
      </c>
      <c r="O31" s="49">
        <v>6</v>
      </c>
      <c r="P31" s="49">
        <v>7</v>
      </c>
      <c r="Q31" s="49">
        <v>8</v>
      </c>
      <c r="R31" s="49">
        <v>9</v>
      </c>
      <c r="S31" s="48" t="s">
        <v>0</v>
      </c>
      <c r="W31" s="54">
        <v>2</v>
      </c>
      <c r="X31" s="55">
        <v>7</v>
      </c>
      <c r="Y31" s="55">
        <v>0.13</v>
      </c>
      <c r="Z31" s="55">
        <v>9</v>
      </c>
      <c r="AA31" s="55">
        <v>0.17</v>
      </c>
      <c r="AB31" s="55">
        <v>4</v>
      </c>
      <c r="AC31" s="55">
        <v>7</v>
      </c>
    </row>
    <row r="32" spans="1:38">
      <c r="A32" s="50" t="s">
        <v>14</v>
      </c>
      <c r="B32" s="50"/>
      <c r="C32" s="50"/>
      <c r="D32" s="51" t="s">
        <v>32</v>
      </c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 t="s">
        <v>19</v>
      </c>
      <c r="U32" s="5">
        <f>D31/1</f>
        <v>7</v>
      </c>
      <c r="W32" s="54">
        <v>3</v>
      </c>
      <c r="X32" s="55">
        <v>7</v>
      </c>
      <c r="Y32" s="55">
        <v>8</v>
      </c>
      <c r="Z32" s="55">
        <v>8</v>
      </c>
      <c r="AA32" s="55">
        <v>0.2</v>
      </c>
      <c r="AB32" s="55">
        <v>2</v>
      </c>
      <c r="AC32" s="55">
        <v>6</v>
      </c>
    </row>
    <row r="33" spans="1:38">
      <c r="A33" s="50" t="s">
        <v>14</v>
      </c>
      <c r="B33" s="50"/>
      <c r="C33" s="50"/>
      <c r="D33" s="50"/>
      <c r="E33" s="50"/>
      <c r="F33" s="50"/>
      <c r="G33" s="50"/>
      <c r="H33" s="50"/>
      <c r="I33" s="50"/>
      <c r="J33" s="50"/>
      <c r="K33" s="50"/>
      <c r="L33" s="50"/>
      <c r="M33" s="50"/>
      <c r="N33" s="50"/>
      <c r="O33" s="50"/>
      <c r="P33" s="50"/>
      <c r="Q33" s="50"/>
      <c r="R33" s="51" t="s">
        <v>32</v>
      </c>
      <c r="S33" s="50" t="s">
        <v>15</v>
      </c>
      <c r="U33" s="5">
        <f>1/R31</f>
        <v>0.1111111111111111</v>
      </c>
      <c r="W33" s="54" t="s">
        <v>42</v>
      </c>
      <c r="X33" s="55">
        <f>(X30+X31+X32)/3</f>
        <v>7.666666666666667</v>
      </c>
      <c r="Y33" s="55">
        <f t="shared" ref="Y33:AC33" si="3">(Y30+Y31+Y32)/3</f>
        <v>5.7100000000000009</v>
      </c>
      <c r="Z33" s="55">
        <f t="shared" si="3"/>
        <v>8.6666666666666661</v>
      </c>
      <c r="AA33" s="55">
        <f t="shared" si="3"/>
        <v>3.1233333333333331</v>
      </c>
      <c r="AB33" s="55">
        <f t="shared" si="3"/>
        <v>5</v>
      </c>
      <c r="AC33" s="55">
        <f t="shared" si="3"/>
        <v>7.333333333333333</v>
      </c>
    </row>
    <row r="34" spans="1:38">
      <c r="A34" s="50" t="s">
        <v>14</v>
      </c>
      <c r="B34" s="50"/>
      <c r="C34" s="50"/>
      <c r="D34" s="50"/>
      <c r="E34" s="50"/>
      <c r="F34" s="50"/>
      <c r="G34" s="50"/>
      <c r="H34" s="50"/>
      <c r="I34" s="50"/>
      <c r="J34" s="50"/>
      <c r="K34" s="51" t="s">
        <v>32</v>
      </c>
      <c r="L34" s="50"/>
      <c r="M34" s="50"/>
      <c r="N34" s="50"/>
      <c r="O34" s="50"/>
      <c r="P34" s="50"/>
      <c r="Q34" s="50"/>
      <c r="R34" s="50"/>
      <c r="S34" s="50" t="s">
        <v>16</v>
      </c>
      <c r="U34" s="5">
        <f>1/K31</f>
        <v>0.5</v>
      </c>
    </row>
    <row r="35" spans="1:38">
      <c r="A35" s="50" t="s">
        <v>14</v>
      </c>
      <c r="B35" s="50"/>
      <c r="C35" s="50"/>
      <c r="D35" s="50"/>
      <c r="E35" s="50"/>
      <c r="F35" s="50"/>
      <c r="G35" s="50"/>
      <c r="H35" s="51" t="s">
        <v>32</v>
      </c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 t="s">
        <v>17</v>
      </c>
      <c r="U35" s="5">
        <f>H31/1</f>
        <v>3</v>
      </c>
      <c r="W35" t="s">
        <v>41</v>
      </c>
    </row>
    <row r="36" spans="1:38">
      <c r="A36" s="50" t="s">
        <v>14</v>
      </c>
      <c r="B36" s="50"/>
      <c r="C36" s="50"/>
      <c r="D36" s="50"/>
      <c r="E36" s="50"/>
      <c r="F36" s="50"/>
      <c r="G36" s="50"/>
      <c r="H36" s="50"/>
      <c r="I36" s="50"/>
      <c r="J36" s="50"/>
      <c r="K36" s="50"/>
      <c r="L36" s="50"/>
      <c r="M36" s="50"/>
      <c r="N36" s="50"/>
      <c r="O36" s="50"/>
      <c r="P36" s="50"/>
      <c r="Q36" s="50"/>
      <c r="R36" s="51" t="s">
        <v>32</v>
      </c>
      <c r="S36" s="50" t="s">
        <v>18</v>
      </c>
      <c r="U36" s="5">
        <f>1/R31</f>
        <v>0.1111111111111111</v>
      </c>
      <c r="W36" s="60" t="s">
        <v>36</v>
      </c>
      <c r="X36" s="56" t="s">
        <v>37</v>
      </c>
      <c r="Y36" s="56"/>
      <c r="Z36" s="56"/>
      <c r="AA36" s="56"/>
      <c r="AB36" s="56"/>
      <c r="AC36" s="56"/>
    </row>
    <row r="37" spans="1:38">
      <c r="A37" s="50" t="s">
        <v>15</v>
      </c>
      <c r="B37" s="51" t="s">
        <v>32</v>
      </c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 t="s">
        <v>16</v>
      </c>
      <c r="U37" s="5">
        <f>B31/1</f>
        <v>9</v>
      </c>
      <c r="W37" s="60"/>
      <c r="X37" s="53">
        <v>1</v>
      </c>
      <c r="Y37" s="53">
        <v>2</v>
      </c>
      <c r="Z37" s="53">
        <v>3</v>
      </c>
      <c r="AA37" s="53">
        <v>4</v>
      </c>
      <c r="AB37" s="53">
        <v>5</v>
      </c>
      <c r="AC37" s="53">
        <v>6</v>
      </c>
    </row>
    <row r="38" spans="1:38">
      <c r="A38" s="50" t="s">
        <v>15</v>
      </c>
      <c r="B38" s="50"/>
      <c r="C38" s="50"/>
      <c r="D38" s="50"/>
      <c r="E38" s="50"/>
      <c r="F38" s="50"/>
      <c r="G38" s="51" t="s">
        <v>32</v>
      </c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50"/>
      <c r="S38" s="50" t="s">
        <v>17</v>
      </c>
      <c r="U38" s="5">
        <f>G31/1</f>
        <v>4</v>
      </c>
      <c r="W38" s="54">
        <v>1</v>
      </c>
      <c r="X38" s="55">
        <v>0.25</v>
      </c>
      <c r="Y38" s="55">
        <v>6</v>
      </c>
      <c r="Z38" s="55">
        <v>0.17</v>
      </c>
      <c r="AA38" s="55">
        <v>9</v>
      </c>
      <c r="AB38" s="55">
        <v>4</v>
      </c>
      <c r="AC38" s="55">
        <v>0.5</v>
      </c>
    </row>
    <row r="39" spans="1:38">
      <c r="A39" s="50" t="s">
        <v>15</v>
      </c>
      <c r="B39" s="50"/>
      <c r="C39" s="50"/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51" t="s">
        <v>32</v>
      </c>
      <c r="Q39" s="50"/>
      <c r="R39" s="50"/>
      <c r="S39" s="50" t="s">
        <v>18</v>
      </c>
      <c r="U39" s="5">
        <f>1/P31</f>
        <v>0.14285714285714285</v>
      </c>
      <c r="W39" s="54">
        <v>2</v>
      </c>
      <c r="X39" s="55">
        <v>7</v>
      </c>
      <c r="Y39" s="55">
        <v>0.13</v>
      </c>
      <c r="Z39" s="55">
        <v>9</v>
      </c>
      <c r="AA39" s="55">
        <v>0.17</v>
      </c>
      <c r="AB39" s="55">
        <v>4</v>
      </c>
      <c r="AC39" s="55">
        <v>7</v>
      </c>
    </row>
    <row r="40" spans="1:38">
      <c r="A40" s="50" t="s">
        <v>16</v>
      </c>
      <c r="B40" s="50"/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1" t="s">
        <v>32</v>
      </c>
      <c r="O40" s="50"/>
      <c r="P40" s="50"/>
      <c r="Q40" s="50"/>
      <c r="R40" s="50"/>
      <c r="S40" s="50" t="s">
        <v>17</v>
      </c>
      <c r="U40" s="5">
        <f>1/N31</f>
        <v>0.2</v>
      </c>
      <c r="W40" s="54">
        <v>3</v>
      </c>
      <c r="X40" s="55">
        <v>0.33</v>
      </c>
      <c r="Y40" s="55">
        <v>5</v>
      </c>
      <c r="Z40" s="55">
        <v>8</v>
      </c>
      <c r="AA40" s="55">
        <v>7</v>
      </c>
      <c r="AB40" s="55">
        <v>9</v>
      </c>
      <c r="AC40" s="55">
        <v>2</v>
      </c>
    </row>
    <row r="41" spans="1:38">
      <c r="A41" s="50" t="s">
        <v>16</v>
      </c>
      <c r="B41" s="50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1" t="s">
        <v>32</v>
      </c>
      <c r="Q41" s="50"/>
      <c r="R41" s="50"/>
      <c r="S41" s="50" t="s">
        <v>18</v>
      </c>
      <c r="U41" s="5">
        <f>1/P31</f>
        <v>0.14285714285714285</v>
      </c>
      <c r="W41" s="54" t="s">
        <v>42</v>
      </c>
      <c r="X41" s="55">
        <f>(X38+X39+X40)/3</f>
        <v>2.5266666666666668</v>
      </c>
      <c r="Y41" s="55">
        <f t="shared" ref="Y41:AC41" si="4">(Y38+Y39+Y40)/3</f>
        <v>3.7099999999999995</v>
      </c>
      <c r="Z41" s="55">
        <f t="shared" si="4"/>
        <v>5.7233333333333336</v>
      </c>
      <c r="AA41" s="55">
        <f t="shared" si="4"/>
        <v>5.3900000000000006</v>
      </c>
      <c r="AB41" s="55">
        <f t="shared" si="4"/>
        <v>5.666666666666667</v>
      </c>
      <c r="AC41" s="55">
        <f t="shared" si="4"/>
        <v>3.1666666666666665</v>
      </c>
    </row>
    <row r="42" spans="1:38">
      <c r="P42" s="1"/>
      <c r="U42" s="5"/>
    </row>
    <row r="43" spans="1:38">
      <c r="W43" t="s">
        <v>43</v>
      </c>
    </row>
    <row r="44" spans="1:38">
      <c r="W44" s="60" t="s">
        <v>36</v>
      </c>
      <c r="X44" s="61" t="s">
        <v>37</v>
      </c>
      <c r="Y44" s="61"/>
      <c r="Z44" s="61"/>
      <c r="AA44" s="61"/>
      <c r="AB44" s="61"/>
      <c r="AC44" s="61"/>
      <c r="AD44" s="61"/>
      <c r="AE44" s="61"/>
      <c r="AF44" s="61"/>
      <c r="AG44" s="61"/>
      <c r="AH44" s="61"/>
      <c r="AI44" s="61"/>
      <c r="AJ44" s="61"/>
      <c r="AK44" s="61"/>
      <c r="AL44" s="61"/>
    </row>
    <row r="45" spans="1:38">
      <c r="A45" s="62" t="s">
        <v>20</v>
      </c>
      <c r="B45" s="62"/>
      <c r="C45" s="62"/>
      <c r="D45" s="62"/>
      <c r="E45" s="62"/>
      <c r="F45" s="62"/>
      <c r="G45" s="62"/>
      <c r="H45" s="62"/>
      <c r="I45" s="62"/>
      <c r="J45" s="62"/>
      <c r="K45" s="62"/>
      <c r="L45" s="62"/>
      <c r="M45" s="62"/>
      <c r="N45" s="62"/>
      <c r="O45" s="62"/>
      <c r="P45" s="62"/>
      <c r="Q45" s="62"/>
      <c r="R45" s="62"/>
      <c r="S45" s="62"/>
      <c r="W45" s="60"/>
      <c r="X45" s="53">
        <v>1</v>
      </c>
      <c r="Y45" s="53">
        <v>2</v>
      </c>
      <c r="Z45" s="53">
        <v>3</v>
      </c>
      <c r="AA45" s="53">
        <v>4</v>
      </c>
      <c r="AB45" s="53">
        <v>5</v>
      </c>
      <c r="AC45" s="53">
        <v>6</v>
      </c>
      <c r="AD45" s="53">
        <v>7</v>
      </c>
      <c r="AE45" s="53">
        <v>8</v>
      </c>
      <c r="AF45" s="53">
        <v>9</v>
      </c>
      <c r="AG45" s="53">
        <v>10</v>
      </c>
      <c r="AH45" s="53">
        <v>11</v>
      </c>
      <c r="AI45" s="53">
        <v>12</v>
      </c>
      <c r="AJ45" s="53">
        <v>13</v>
      </c>
      <c r="AK45" s="53">
        <v>14</v>
      </c>
      <c r="AL45" s="53">
        <v>15</v>
      </c>
    </row>
    <row r="46" spans="1:38">
      <c r="A46" s="48" t="s">
        <v>0</v>
      </c>
      <c r="B46" s="49">
        <v>9</v>
      </c>
      <c r="C46" s="49">
        <v>8</v>
      </c>
      <c r="D46" s="49">
        <v>7</v>
      </c>
      <c r="E46" s="49">
        <v>6</v>
      </c>
      <c r="F46" s="49">
        <v>5</v>
      </c>
      <c r="G46" s="49">
        <v>4</v>
      </c>
      <c r="H46" s="49">
        <v>3</v>
      </c>
      <c r="I46" s="49">
        <v>2</v>
      </c>
      <c r="J46" s="49">
        <v>1</v>
      </c>
      <c r="K46" s="49">
        <v>2</v>
      </c>
      <c r="L46" s="49">
        <v>3</v>
      </c>
      <c r="M46" s="49">
        <v>4</v>
      </c>
      <c r="N46" s="49">
        <v>5</v>
      </c>
      <c r="O46" s="49">
        <v>6</v>
      </c>
      <c r="P46" s="49">
        <v>7</v>
      </c>
      <c r="Q46" s="49">
        <v>8</v>
      </c>
      <c r="R46" s="49">
        <v>9</v>
      </c>
      <c r="S46" s="48" t="s">
        <v>0</v>
      </c>
      <c r="W46" s="54" t="s">
        <v>29</v>
      </c>
      <c r="X46" s="55">
        <v>0.18</v>
      </c>
      <c r="Y46" s="55">
        <v>1.42</v>
      </c>
      <c r="Z46" s="55">
        <v>1.45</v>
      </c>
      <c r="AA46" s="55">
        <v>4.07</v>
      </c>
      <c r="AB46" s="55">
        <v>1.88</v>
      </c>
      <c r="AC46" s="55">
        <v>3.4</v>
      </c>
      <c r="AD46" s="55"/>
      <c r="AE46" s="55"/>
      <c r="AF46" s="55"/>
      <c r="AG46" s="55"/>
      <c r="AH46" s="55"/>
      <c r="AI46" s="55"/>
      <c r="AJ46" s="55"/>
      <c r="AK46" s="55"/>
      <c r="AL46" s="55"/>
    </row>
    <row r="47" spans="1:38">
      <c r="A47" s="50" t="s">
        <v>21</v>
      </c>
      <c r="B47" s="51" t="s">
        <v>32</v>
      </c>
      <c r="C47" s="50"/>
      <c r="D47" s="50"/>
      <c r="E47" s="50"/>
      <c r="F47" s="50"/>
      <c r="G47" s="50"/>
      <c r="H47" s="50"/>
      <c r="I47" s="50"/>
      <c r="J47" s="50"/>
      <c r="K47" s="50"/>
      <c r="L47" s="50"/>
      <c r="M47" s="50"/>
      <c r="N47" s="50"/>
      <c r="O47" s="50"/>
      <c r="P47" s="50"/>
      <c r="Q47" s="51"/>
      <c r="R47" s="50"/>
      <c r="S47" s="50" t="s">
        <v>22</v>
      </c>
      <c r="U47" s="5">
        <f>B46/1</f>
        <v>9</v>
      </c>
      <c r="W47" s="54" t="s">
        <v>26</v>
      </c>
      <c r="X47" s="55">
        <v>1.74</v>
      </c>
      <c r="Y47" s="55">
        <v>3.44</v>
      </c>
      <c r="Z47" s="55">
        <v>0.12</v>
      </c>
      <c r="AA47" s="55">
        <v>0.22</v>
      </c>
      <c r="AB47" s="55">
        <v>2.76</v>
      </c>
      <c r="AC47" s="55">
        <v>7.67</v>
      </c>
      <c r="AD47" s="55">
        <v>6.67</v>
      </c>
      <c r="AE47" s="55">
        <v>4.71</v>
      </c>
      <c r="AF47" s="55">
        <v>2.4700000000000002</v>
      </c>
      <c r="AG47" s="55">
        <v>0.22</v>
      </c>
      <c r="AH47" s="55">
        <v>1.53</v>
      </c>
      <c r="AI47" s="55">
        <v>0.18</v>
      </c>
      <c r="AJ47" s="55">
        <v>7.33</v>
      </c>
      <c r="AK47" s="55">
        <v>7</v>
      </c>
      <c r="AL47" s="55">
        <v>3.08</v>
      </c>
    </row>
    <row r="48" spans="1:38">
      <c r="A48" s="50" t="s">
        <v>21</v>
      </c>
      <c r="B48" s="51" t="s">
        <v>32</v>
      </c>
      <c r="C48" s="50"/>
      <c r="D48" s="50"/>
      <c r="E48" s="50"/>
      <c r="F48" s="50"/>
      <c r="G48" s="50"/>
      <c r="H48" s="50"/>
      <c r="I48" s="50"/>
      <c r="J48" s="50"/>
      <c r="K48" s="50"/>
      <c r="L48" s="50"/>
      <c r="M48" s="50"/>
      <c r="N48" s="50"/>
      <c r="O48" s="50"/>
      <c r="P48" s="51"/>
      <c r="Q48" s="50"/>
      <c r="R48" s="50"/>
      <c r="S48" s="50" t="s">
        <v>23</v>
      </c>
      <c r="U48" s="5">
        <f>B46/1</f>
        <v>9</v>
      </c>
      <c r="W48" s="54" t="s">
        <v>27</v>
      </c>
      <c r="X48" s="55">
        <v>5.67</v>
      </c>
      <c r="Y48" s="55">
        <v>0.12</v>
      </c>
      <c r="Z48" s="55">
        <v>1.89</v>
      </c>
      <c r="AA48" s="55">
        <v>1.71</v>
      </c>
      <c r="AB48" s="55">
        <v>0.11</v>
      </c>
      <c r="AC48" s="55">
        <v>8</v>
      </c>
      <c r="AD48" s="55">
        <v>4.67</v>
      </c>
      <c r="AE48" s="55">
        <v>0.12</v>
      </c>
      <c r="AF48" s="55">
        <v>1.1499999999999999</v>
      </c>
      <c r="AG48" s="55">
        <v>0.14000000000000001</v>
      </c>
      <c r="AH48" s="55"/>
      <c r="AI48" s="55"/>
      <c r="AJ48" s="55"/>
      <c r="AK48" s="55"/>
      <c r="AL48" s="55"/>
    </row>
    <row r="49" spans="1:38">
      <c r="A49" s="50" t="s">
        <v>21</v>
      </c>
      <c r="B49" s="51" t="s">
        <v>32</v>
      </c>
      <c r="C49" s="50"/>
      <c r="D49" s="50"/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 t="s">
        <v>24</v>
      </c>
      <c r="U49" s="5">
        <f>B46/1</f>
        <v>9</v>
      </c>
      <c r="W49" s="54" t="s">
        <v>28</v>
      </c>
      <c r="X49" s="55">
        <v>7.67</v>
      </c>
      <c r="Y49" s="55">
        <v>5.71</v>
      </c>
      <c r="Z49" s="55">
        <v>8.67</v>
      </c>
      <c r="AA49" s="55">
        <v>3.12</v>
      </c>
      <c r="AB49" s="55">
        <v>5</v>
      </c>
      <c r="AC49" s="55">
        <v>7.33</v>
      </c>
      <c r="AD49" s="55"/>
      <c r="AE49" s="55"/>
      <c r="AF49" s="55"/>
      <c r="AG49" s="55"/>
      <c r="AH49" s="55"/>
      <c r="AI49" s="55"/>
      <c r="AJ49" s="55"/>
      <c r="AK49" s="55"/>
      <c r="AL49" s="55"/>
    </row>
    <row r="50" spans="1:38">
      <c r="A50" s="50" t="s">
        <v>22</v>
      </c>
      <c r="B50" s="51" t="s">
        <v>32</v>
      </c>
      <c r="C50" s="50"/>
      <c r="D50" s="50"/>
      <c r="E50" s="50"/>
      <c r="F50" s="50"/>
      <c r="G50" s="50"/>
      <c r="H50" s="50"/>
      <c r="I50" s="50"/>
      <c r="J50" s="50"/>
      <c r="K50" s="50"/>
      <c r="L50" s="50"/>
      <c r="M50" s="50"/>
      <c r="N50" s="50"/>
      <c r="O50" s="50"/>
      <c r="P50" s="50"/>
      <c r="Q50" s="50"/>
      <c r="R50" s="50"/>
      <c r="S50" s="50" t="s">
        <v>23</v>
      </c>
      <c r="U50" s="5">
        <f>B46/1</f>
        <v>9</v>
      </c>
      <c r="W50" s="54" t="s">
        <v>44</v>
      </c>
      <c r="X50" s="55">
        <v>2.5299999999999998</v>
      </c>
      <c r="Y50" s="55">
        <v>3.71</v>
      </c>
      <c r="Z50" s="55">
        <v>5.72</v>
      </c>
      <c r="AA50" s="55">
        <v>5.39</v>
      </c>
      <c r="AB50" s="55">
        <v>5.67</v>
      </c>
      <c r="AC50" s="55">
        <v>3.17</v>
      </c>
      <c r="AD50" s="50"/>
      <c r="AE50" s="50"/>
      <c r="AF50" s="50"/>
      <c r="AG50" s="50"/>
      <c r="AH50" s="50"/>
      <c r="AI50" s="50"/>
      <c r="AJ50" s="50"/>
      <c r="AK50" s="50"/>
      <c r="AL50" s="50"/>
    </row>
    <row r="51" spans="1:38">
      <c r="A51" s="50" t="s">
        <v>22</v>
      </c>
      <c r="B51" s="51" t="s">
        <v>32</v>
      </c>
      <c r="C51" s="50"/>
      <c r="D51" s="50"/>
      <c r="E51" s="50"/>
      <c r="F51" s="50"/>
      <c r="G51" s="50"/>
      <c r="H51" s="50"/>
      <c r="I51" s="50"/>
      <c r="J51" s="50"/>
      <c r="K51" s="50"/>
      <c r="L51" s="50"/>
      <c r="M51" s="50"/>
      <c r="N51" s="50"/>
      <c r="O51" s="50"/>
      <c r="P51" s="50"/>
      <c r="Q51" s="50"/>
      <c r="R51" s="50"/>
      <c r="S51" s="50" t="s">
        <v>24</v>
      </c>
      <c r="U51" s="5">
        <f>B46/1</f>
        <v>9</v>
      </c>
    </row>
    <row r="52" spans="1:38">
      <c r="A52" s="50" t="s">
        <v>23</v>
      </c>
      <c r="B52" s="51" t="s">
        <v>32</v>
      </c>
      <c r="C52" s="50"/>
      <c r="D52" s="50"/>
      <c r="E52" s="50"/>
      <c r="F52" s="50"/>
      <c r="G52" s="50"/>
      <c r="H52" s="50"/>
      <c r="I52" s="50"/>
      <c r="J52" s="50"/>
      <c r="K52" s="50"/>
      <c r="L52" s="50"/>
      <c r="M52" s="50"/>
      <c r="N52" s="50"/>
      <c r="O52" s="50"/>
      <c r="P52" s="50"/>
      <c r="Q52" s="50"/>
      <c r="R52" s="50"/>
      <c r="S52" s="50" t="s">
        <v>24</v>
      </c>
      <c r="U52" s="5">
        <f>B46/1</f>
        <v>9</v>
      </c>
    </row>
    <row r="55" spans="1:38">
      <c r="A55" s="62" t="s">
        <v>25</v>
      </c>
      <c r="B55" s="62"/>
      <c r="C55" s="62"/>
      <c r="D55" s="62"/>
      <c r="E55" s="62"/>
      <c r="F55" s="62"/>
      <c r="G55" s="62"/>
      <c r="H55" s="62"/>
      <c r="I55" s="62"/>
      <c r="J55" s="62"/>
      <c r="K55" s="62"/>
      <c r="L55" s="62"/>
      <c r="M55" s="62"/>
      <c r="N55" s="62"/>
      <c r="O55" s="62"/>
      <c r="P55" s="62"/>
      <c r="Q55" s="62"/>
      <c r="R55" s="62"/>
      <c r="S55" s="62"/>
    </row>
    <row r="56" spans="1:38">
      <c r="A56" s="48" t="s">
        <v>0</v>
      </c>
      <c r="B56" s="49">
        <v>9</v>
      </c>
      <c r="C56" s="49">
        <v>8</v>
      </c>
      <c r="D56" s="49">
        <v>7</v>
      </c>
      <c r="E56" s="49">
        <v>6</v>
      </c>
      <c r="F56" s="49">
        <v>5</v>
      </c>
      <c r="G56" s="49">
        <v>4</v>
      </c>
      <c r="H56" s="49">
        <v>3</v>
      </c>
      <c r="I56" s="49">
        <v>2</v>
      </c>
      <c r="J56" s="49">
        <v>1</v>
      </c>
      <c r="K56" s="49">
        <v>2</v>
      </c>
      <c r="L56" s="49">
        <v>3</v>
      </c>
      <c r="M56" s="49">
        <v>4</v>
      </c>
      <c r="N56" s="49">
        <v>5</v>
      </c>
      <c r="O56" s="49">
        <v>6</v>
      </c>
      <c r="P56" s="49">
        <v>7</v>
      </c>
      <c r="Q56" s="49">
        <v>8</v>
      </c>
      <c r="R56" s="49">
        <v>9</v>
      </c>
      <c r="S56" s="48" t="s">
        <v>0</v>
      </c>
    </row>
    <row r="57" spans="1:38">
      <c r="A57" s="52" t="s">
        <v>29</v>
      </c>
      <c r="B57" s="50"/>
      <c r="C57" s="50"/>
      <c r="D57" s="50"/>
      <c r="E57" s="50"/>
      <c r="F57" s="50"/>
      <c r="G57" s="50"/>
      <c r="H57" s="50"/>
      <c r="I57" s="50"/>
      <c r="J57" s="50"/>
      <c r="K57" s="50"/>
      <c r="L57" s="50"/>
      <c r="M57" s="51" t="s">
        <v>32</v>
      </c>
      <c r="N57" s="50"/>
      <c r="O57" s="50"/>
      <c r="P57" s="50"/>
      <c r="Q57" s="50"/>
      <c r="R57" s="50"/>
      <c r="S57" s="52" t="s">
        <v>26</v>
      </c>
      <c r="U57" s="5">
        <f>1/M56</f>
        <v>0.25</v>
      </c>
    </row>
    <row r="58" spans="1:38">
      <c r="A58" s="52" t="s">
        <v>29</v>
      </c>
      <c r="B58" s="50"/>
      <c r="C58" s="50"/>
      <c r="D58" s="50"/>
      <c r="E58" s="51" t="s">
        <v>32</v>
      </c>
      <c r="F58" s="50"/>
      <c r="G58" s="50"/>
      <c r="H58" s="50"/>
      <c r="I58" s="50"/>
      <c r="J58" s="50"/>
      <c r="K58" s="50"/>
      <c r="L58" s="50"/>
      <c r="M58" s="50"/>
      <c r="N58" s="50"/>
      <c r="O58" s="50"/>
      <c r="P58" s="50"/>
      <c r="Q58" s="50"/>
      <c r="R58" s="50"/>
      <c r="S58" s="52" t="s">
        <v>27</v>
      </c>
      <c r="U58" s="5">
        <f>E56/1</f>
        <v>6</v>
      </c>
    </row>
    <row r="59" spans="1:38">
      <c r="A59" s="52" t="s">
        <v>29</v>
      </c>
      <c r="B59" s="50"/>
      <c r="C59" s="50"/>
      <c r="D59" s="50"/>
      <c r="E59" s="50"/>
      <c r="F59" s="50"/>
      <c r="G59" s="50"/>
      <c r="H59" s="50"/>
      <c r="I59" s="50"/>
      <c r="J59" s="50"/>
      <c r="K59" s="50"/>
      <c r="L59" s="50"/>
      <c r="M59" s="50"/>
      <c r="N59" s="50"/>
      <c r="O59" s="51" t="s">
        <v>32</v>
      </c>
      <c r="P59" s="50"/>
      <c r="Q59" s="50"/>
      <c r="R59" s="50"/>
      <c r="S59" s="52" t="s">
        <v>28</v>
      </c>
      <c r="U59" s="5">
        <f>1/O56</f>
        <v>0.16666666666666666</v>
      </c>
    </row>
    <row r="60" spans="1:38">
      <c r="A60" s="52" t="s">
        <v>26</v>
      </c>
      <c r="B60" s="51" t="s">
        <v>32</v>
      </c>
      <c r="C60" s="50"/>
      <c r="D60" s="50"/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2" t="s">
        <v>27</v>
      </c>
      <c r="U60" s="5">
        <f>B56/1</f>
        <v>9</v>
      </c>
    </row>
    <row r="61" spans="1:38">
      <c r="A61" s="52" t="s">
        <v>26</v>
      </c>
      <c r="B61" s="50"/>
      <c r="C61" s="50"/>
      <c r="D61" s="50"/>
      <c r="E61" s="50"/>
      <c r="F61" s="50"/>
      <c r="G61" s="51" t="s">
        <v>32</v>
      </c>
      <c r="H61" s="50"/>
      <c r="I61" s="50"/>
      <c r="J61" s="50"/>
      <c r="K61" s="50"/>
      <c r="L61" s="50"/>
      <c r="M61" s="50"/>
      <c r="N61" s="50"/>
      <c r="O61" s="50"/>
      <c r="P61" s="50"/>
      <c r="Q61" s="50"/>
      <c r="R61" s="50"/>
      <c r="S61" s="52" t="s">
        <v>28</v>
      </c>
      <c r="U61" s="5">
        <f>G56/1</f>
        <v>4</v>
      </c>
    </row>
    <row r="62" spans="1:38">
      <c r="A62" s="52" t="s">
        <v>27</v>
      </c>
      <c r="B62" s="50"/>
      <c r="C62" s="50"/>
      <c r="D62" s="50"/>
      <c r="E62" s="50"/>
      <c r="F62" s="50"/>
      <c r="G62" s="50"/>
      <c r="H62" s="50"/>
      <c r="I62" s="50"/>
      <c r="J62" s="50"/>
      <c r="K62" s="51" t="s">
        <v>32</v>
      </c>
      <c r="L62" s="50"/>
      <c r="M62" s="50"/>
      <c r="N62" s="50"/>
      <c r="O62" s="50"/>
      <c r="P62" s="50"/>
      <c r="Q62" s="50"/>
      <c r="R62" s="50"/>
      <c r="S62" s="52" t="s">
        <v>28</v>
      </c>
      <c r="U62" s="5">
        <f>1/K56</f>
        <v>0.5</v>
      </c>
    </row>
    <row r="64" spans="1:38">
      <c r="A64" s="2" t="s">
        <v>94</v>
      </c>
    </row>
    <row r="65" spans="1:21">
      <c r="A65" s="62" t="s">
        <v>4</v>
      </c>
      <c r="B65" s="62"/>
      <c r="C65" s="62"/>
      <c r="D65" s="62"/>
      <c r="E65" s="62"/>
      <c r="F65" s="62"/>
      <c r="G65" s="62"/>
      <c r="H65" s="62"/>
      <c r="I65" s="62"/>
      <c r="J65" s="62"/>
      <c r="K65" s="62"/>
      <c r="L65" s="62"/>
      <c r="M65" s="62"/>
      <c r="N65" s="62"/>
      <c r="O65" s="62"/>
      <c r="P65" s="62"/>
      <c r="Q65" s="62"/>
      <c r="R65" s="62"/>
      <c r="S65" s="62"/>
    </row>
    <row r="66" spans="1:21">
      <c r="A66" s="48" t="s">
        <v>0</v>
      </c>
      <c r="B66" s="49">
        <v>9</v>
      </c>
      <c r="C66" s="49">
        <v>8</v>
      </c>
      <c r="D66" s="49">
        <v>7</v>
      </c>
      <c r="E66" s="49">
        <v>6</v>
      </c>
      <c r="F66" s="49">
        <v>5</v>
      </c>
      <c r="G66" s="49">
        <v>4</v>
      </c>
      <c r="H66" s="49">
        <v>3</v>
      </c>
      <c r="I66" s="49">
        <v>2</v>
      </c>
      <c r="J66" s="49">
        <v>1</v>
      </c>
      <c r="K66" s="49">
        <v>2</v>
      </c>
      <c r="L66" s="49">
        <v>3</v>
      </c>
      <c r="M66" s="49">
        <v>4</v>
      </c>
      <c r="N66" s="49">
        <v>5</v>
      </c>
      <c r="O66" s="49">
        <v>6</v>
      </c>
      <c r="P66" s="49">
        <v>7</v>
      </c>
      <c r="Q66" s="49">
        <v>8</v>
      </c>
      <c r="R66" s="49">
        <v>9</v>
      </c>
      <c r="S66" s="48" t="s">
        <v>0</v>
      </c>
    </row>
    <row r="67" spans="1:21">
      <c r="A67" s="50" t="s">
        <v>1</v>
      </c>
      <c r="B67" s="50"/>
      <c r="C67" s="50"/>
      <c r="D67" s="50"/>
      <c r="E67" s="50"/>
      <c r="F67" s="50"/>
      <c r="G67" s="50"/>
      <c r="H67" s="50"/>
      <c r="I67" s="50"/>
      <c r="J67" s="50"/>
      <c r="K67" s="50"/>
      <c r="L67" s="50"/>
      <c r="M67" s="50"/>
      <c r="N67" s="51" t="s">
        <v>32</v>
      </c>
      <c r="O67" s="50"/>
      <c r="P67" s="50"/>
      <c r="Q67" s="50"/>
      <c r="R67" s="50"/>
      <c r="S67" s="50" t="s">
        <v>2</v>
      </c>
      <c r="U67" s="5">
        <f>1/N66</f>
        <v>0.2</v>
      </c>
    </row>
    <row r="68" spans="1:21">
      <c r="A68" s="50" t="s">
        <v>1</v>
      </c>
      <c r="B68" s="50"/>
      <c r="C68" s="50"/>
      <c r="D68" s="50"/>
      <c r="E68" s="50"/>
      <c r="F68" s="50"/>
      <c r="G68" s="51" t="s">
        <v>32</v>
      </c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 t="s">
        <v>3</v>
      </c>
      <c r="U68" s="5">
        <f>G66/1</f>
        <v>4</v>
      </c>
    </row>
    <row r="69" spans="1:21">
      <c r="A69" s="50" t="s">
        <v>1</v>
      </c>
      <c r="B69" s="50"/>
      <c r="C69" s="50"/>
      <c r="D69" s="50"/>
      <c r="E69" s="50"/>
      <c r="F69" s="50"/>
      <c r="G69" s="50"/>
      <c r="H69" s="50"/>
      <c r="I69" s="50"/>
      <c r="J69" s="50"/>
      <c r="K69" s="50"/>
      <c r="L69" s="50"/>
      <c r="M69" s="50"/>
      <c r="N69" s="50"/>
      <c r="O69" s="50"/>
      <c r="P69" s="51" t="s">
        <v>32</v>
      </c>
      <c r="Q69" s="50"/>
      <c r="R69" s="50"/>
      <c r="S69" s="50" t="s">
        <v>5</v>
      </c>
      <c r="U69" s="5">
        <f>1/P66</f>
        <v>0.14285714285714285</v>
      </c>
    </row>
    <row r="70" spans="1:21">
      <c r="A70" s="50" t="s">
        <v>2</v>
      </c>
      <c r="B70" s="50"/>
      <c r="C70" s="50"/>
      <c r="D70" s="50"/>
      <c r="E70" s="50"/>
      <c r="F70" s="50"/>
      <c r="G70" s="50"/>
      <c r="H70" s="50"/>
      <c r="I70" s="50"/>
      <c r="J70" s="50"/>
      <c r="K70" s="50"/>
      <c r="L70" s="50"/>
      <c r="M70" s="50"/>
      <c r="N70" s="51" t="s">
        <v>32</v>
      </c>
      <c r="O70" s="50"/>
      <c r="P70" s="50"/>
      <c r="Q70" s="50"/>
      <c r="R70" s="50"/>
      <c r="S70" s="50" t="s">
        <v>3</v>
      </c>
      <c r="U70" s="5">
        <f>1/N66</f>
        <v>0.2</v>
      </c>
    </row>
    <row r="71" spans="1:21">
      <c r="A71" s="50" t="s">
        <v>2</v>
      </c>
      <c r="B71" s="50"/>
      <c r="C71" s="50"/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50"/>
      <c r="O71" s="50"/>
      <c r="P71" s="51" t="s">
        <v>32</v>
      </c>
      <c r="Q71" s="50"/>
      <c r="R71" s="50"/>
      <c r="S71" s="50" t="s">
        <v>5</v>
      </c>
      <c r="U71" s="5">
        <f>1/P66</f>
        <v>0.14285714285714285</v>
      </c>
    </row>
    <row r="72" spans="1:21">
      <c r="A72" s="50" t="s">
        <v>3</v>
      </c>
      <c r="B72" s="50"/>
      <c r="C72" s="50"/>
      <c r="D72" s="50"/>
      <c r="E72" s="51" t="s">
        <v>32</v>
      </c>
      <c r="F72" s="50"/>
      <c r="G72" s="50"/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 t="s">
        <v>5</v>
      </c>
      <c r="U72" s="5">
        <f>E66/1</f>
        <v>6</v>
      </c>
    </row>
    <row r="74" spans="1:21">
      <c r="A74" s="62" t="s">
        <v>6</v>
      </c>
      <c r="B74" s="62"/>
      <c r="C74" s="62"/>
      <c r="D74" s="62"/>
      <c r="E74" s="62"/>
      <c r="F74" s="62"/>
      <c r="G74" s="62"/>
      <c r="H74" s="62"/>
      <c r="I74" s="62"/>
      <c r="J74" s="62"/>
      <c r="K74" s="62"/>
      <c r="L74" s="62"/>
      <c r="M74" s="62"/>
      <c r="N74" s="62"/>
      <c r="O74" s="62"/>
      <c r="P74" s="62"/>
      <c r="Q74" s="62"/>
      <c r="R74" s="62"/>
      <c r="S74" s="62"/>
    </row>
    <row r="75" spans="1:21">
      <c r="A75" s="48" t="s">
        <v>0</v>
      </c>
      <c r="B75" s="49">
        <v>9</v>
      </c>
      <c r="C75" s="49">
        <v>8</v>
      </c>
      <c r="D75" s="49">
        <v>7</v>
      </c>
      <c r="E75" s="49">
        <v>6</v>
      </c>
      <c r="F75" s="49">
        <v>5</v>
      </c>
      <c r="G75" s="49">
        <v>4</v>
      </c>
      <c r="H75" s="49">
        <v>3</v>
      </c>
      <c r="I75" s="49">
        <v>2</v>
      </c>
      <c r="J75" s="49">
        <v>1</v>
      </c>
      <c r="K75" s="49">
        <v>2</v>
      </c>
      <c r="L75" s="49">
        <v>3</v>
      </c>
      <c r="M75" s="49">
        <v>4</v>
      </c>
      <c r="N75" s="49">
        <v>5</v>
      </c>
      <c r="O75" s="49">
        <v>6</v>
      </c>
      <c r="P75" s="49">
        <v>7</v>
      </c>
      <c r="Q75" s="49">
        <v>8</v>
      </c>
      <c r="R75" s="49">
        <v>9</v>
      </c>
      <c r="S75" s="48" t="s">
        <v>0</v>
      </c>
    </row>
    <row r="76" spans="1:21">
      <c r="A76" s="50" t="s">
        <v>7</v>
      </c>
      <c r="B76" s="50"/>
      <c r="C76" s="50"/>
      <c r="D76" s="50"/>
      <c r="E76" s="50"/>
      <c r="F76" s="51" t="s">
        <v>32</v>
      </c>
      <c r="G76" s="50"/>
      <c r="H76" s="50"/>
      <c r="I76" s="50"/>
      <c r="J76" s="50"/>
      <c r="K76" s="50"/>
      <c r="L76" s="50"/>
      <c r="M76" s="50"/>
      <c r="N76" s="50"/>
      <c r="O76" s="50"/>
      <c r="P76" s="50"/>
      <c r="Q76" s="50"/>
      <c r="R76" s="50"/>
      <c r="S76" s="50" t="s">
        <v>8</v>
      </c>
      <c r="U76" s="5">
        <f>F75/1</f>
        <v>5</v>
      </c>
    </row>
    <row r="77" spans="1:21">
      <c r="A77" s="50" t="s">
        <v>7</v>
      </c>
      <c r="B77" s="50"/>
      <c r="C77" s="50"/>
      <c r="D77" s="50"/>
      <c r="E77" s="51" t="s">
        <v>32</v>
      </c>
      <c r="F77" s="50"/>
      <c r="G77" s="50"/>
      <c r="H77" s="50"/>
      <c r="I77" s="50"/>
      <c r="J77" s="50"/>
      <c r="K77" s="50"/>
      <c r="L77" s="50"/>
      <c r="M77" s="50"/>
      <c r="N77" s="50"/>
      <c r="O77" s="50"/>
      <c r="P77" s="50"/>
      <c r="Q77" s="50"/>
      <c r="R77" s="50"/>
      <c r="S77" s="50" t="s">
        <v>9</v>
      </c>
      <c r="U77" s="5">
        <f>E75/1</f>
        <v>6</v>
      </c>
    </row>
    <row r="78" spans="1:21">
      <c r="A78" s="50" t="s">
        <v>7</v>
      </c>
      <c r="B78" s="50"/>
      <c r="C78" s="50"/>
      <c r="D78" s="50"/>
      <c r="E78" s="50"/>
      <c r="F78" s="50"/>
      <c r="G78" s="50"/>
      <c r="H78" s="50"/>
      <c r="I78" s="50"/>
      <c r="J78" s="50"/>
      <c r="K78" s="50"/>
      <c r="L78" s="50"/>
      <c r="M78" s="50"/>
      <c r="N78" s="50"/>
      <c r="O78" s="50"/>
      <c r="P78" s="50"/>
      <c r="Q78" s="50"/>
      <c r="R78" s="51" t="s">
        <v>32</v>
      </c>
      <c r="S78" s="50" t="s">
        <v>10</v>
      </c>
      <c r="U78" s="5">
        <f>1/R75</f>
        <v>0.1111111111111111</v>
      </c>
    </row>
    <row r="79" spans="1:21">
      <c r="A79" s="50" t="s">
        <v>7</v>
      </c>
      <c r="B79" s="50"/>
      <c r="C79" s="50"/>
      <c r="D79" s="50"/>
      <c r="E79" s="50"/>
      <c r="F79" s="50"/>
      <c r="G79" s="50"/>
      <c r="H79" s="50"/>
      <c r="I79" s="50"/>
      <c r="J79" s="50"/>
      <c r="K79" s="50"/>
      <c r="L79" s="50"/>
      <c r="M79" s="50"/>
      <c r="N79" s="50"/>
      <c r="O79" s="50"/>
      <c r="P79" s="50"/>
      <c r="Q79" s="51" t="s">
        <v>32</v>
      </c>
      <c r="R79" s="50"/>
      <c r="S79" s="50" t="s">
        <v>11</v>
      </c>
      <c r="U79" s="5">
        <f>1/Q75</f>
        <v>0.125</v>
      </c>
    </row>
    <row r="80" spans="1:21">
      <c r="A80" s="50" t="s">
        <v>7</v>
      </c>
      <c r="B80" s="50"/>
      <c r="C80" s="50"/>
      <c r="D80" s="50"/>
      <c r="E80" s="50"/>
      <c r="F80" s="50"/>
      <c r="G80" s="50"/>
      <c r="H80" s="50"/>
      <c r="I80" s="50"/>
      <c r="J80" s="50"/>
      <c r="K80" s="50"/>
      <c r="L80" s="50"/>
      <c r="M80" s="50"/>
      <c r="N80" s="50"/>
      <c r="O80" s="50"/>
      <c r="P80" s="51" t="s">
        <v>32</v>
      </c>
      <c r="Q80" s="50"/>
      <c r="R80" s="50"/>
      <c r="S80" s="50" t="s">
        <v>12</v>
      </c>
      <c r="U80" s="5">
        <f>1/P75</f>
        <v>0.14285714285714285</v>
      </c>
    </row>
    <row r="81" spans="1:21">
      <c r="A81" s="50" t="s">
        <v>8</v>
      </c>
      <c r="B81" s="51" t="s">
        <v>32</v>
      </c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 t="s">
        <v>9</v>
      </c>
      <c r="U81" s="5">
        <f>B75/1</f>
        <v>9</v>
      </c>
    </row>
    <row r="82" spans="1:21">
      <c r="A82" s="50" t="s">
        <v>8</v>
      </c>
      <c r="B82" s="50"/>
      <c r="C82" s="50"/>
      <c r="D82" s="51" t="s">
        <v>32</v>
      </c>
      <c r="E82" s="50"/>
      <c r="F82" s="50"/>
      <c r="G82" s="50"/>
      <c r="H82" s="50"/>
      <c r="I82" s="50"/>
      <c r="J82" s="50"/>
      <c r="K82" s="50"/>
      <c r="L82" s="50"/>
      <c r="M82" s="50"/>
      <c r="N82" s="50"/>
      <c r="O82" s="50"/>
      <c r="P82" s="50"/>
      <c r="Q82" s="50"/>
      <c r="R82" s="50"/>
      <c r="S82" s="50" t="s">
        <v>10</v>
      </c>
      <c r="U82" s="5">
        <f>D75/1</f>
        <v>7</v>
      </c>
    </row>
    <row r="83" spans="1:21">
      <c r="A83" s="50" t="s">
        <v>8</v>
      </c>
      <c r="B83" s="50"/>
      <c r="C83" s="50"/>
      <c r="D83" s="51" t="s">
        <v>32</v>
      </c>
      <c r="E83" s="50"/>
      <c r="F83" s="50"/>
      <c r="G83" s="50"/>
      <c r="H83" s="50"/>
      <c r="I83" s="50"/>
      <c r="J83" s="50"/>
      <c r="K83" s="50"/>
      <c r="L83" s="50"/>
      <c r="M83" s="50"/>
      <c r="N83" s="50"/>
      <c r="O83" s="50"/>
      <c r="P83" s="50"/>
      <c r="Q83" s="50"/>
      <c r="R83" s="50"/>
      <c r="S83" s="50" t="s">
        <v>11</v>
      </c>
      <c r="U83" s="5">
        <f>D75/1</f>
        <v>7</v>
      </c>
    </row>
    <row r="84" spans="1:21">
      <c r="A84" s="50" t="s">
        <v>8</v>
      </c>
      <c r="B84" s="50"/>
      <c r="C84" s="50"/>
      <c r="D84" s="50"/>
      <c r="E84" s="50"/>
      <c r="F84" s="50"/>
      <c r="G84" s="50"/>
      <c r="H84" s="50"/>
      <c r="I84" s="50"/>
      <c r="J84" s="50"/>
      <c r="K84" s="50"/>
      <c r="L84" s="50"/>
      <c r="M84" s="50"/>
      <c r="N84" s="50"/>
      <c r="O84" s="51" t="s">
        <v>32</v>
      </c>
      <c r="P84" s="50"/>
      <c r="Q84" s="50"/>
      <c r="R84" s="50"/>
      <c r="S84" s="50" t="s">
        <v>12</v>
      </c>
      <c r="U84" s="5">
        <f>1/O75</f>
        <v>0.16666666666666666</v>
      </c>
    </row>
    <row r="85" spans="1:21">
      <c r="A85" s="50" t="s">
        <v>9</v>
      </c>
      <c r="B85" s="50"/>
      <c r="C85" s="50"/>
      <c r="D85" s="50"/>
      <c r="E85" s="50"/>
      <c r="F85" s="50"/>
      <c r="G85" s="50"/>
      <c r="H85" s="50"/>
      <c r="I85" s="50"/>
      <c r="J85" s="50"/>
      <c r="K85" s="50"/>
      <c r="L85" s="50"/>
      <c r="M85" s="50"/>
      <c r="N85" s="50"/>
      <c r="O85" s="50"/>
      <c r="P85" s="50"/>
      <c r="Q85" s="51" t="s">
        <v>32</v>
      </c>
      <c r="R85" s="50"/>
      <c r="S85" s="50" t="s">
        <v>10</v>
      </c>
      <c r="U85" s="5">
        <f>1/Q75</f>
        <v>0.125</v>
      </c>
    </row>
    <row r="86" spans="1:21">
      <c r="A86" s="50" t="s">
        <v>9</v>
      </c>
      <c r="B86" s="50"/>
      <c r="C86" s="50"/>
      <c r="D86" s="50"/>
      <c r="E86" s="50"/>
      <c r="F86" s="50"/>
      <c r="G86" s="50"/>
      <c r="H86" s="50"/>
      <c r="I86" s="50"/>
      <c r="J86" s="50"/>
      <c r="K86" s="50"/>
      <c r="L86" s="51" t="s">
        <v>32</v>
      </c>
      <c r="M86" s="50"/>
      <c r="N86" s="50"/>
      <c r="O86" s="50"/>
      <c r="P86" s="50"/>
      <c r="Q86" s="50"/>
      <c r="R86" s="50"/>
      <c r="S86" s="50" t="s">
        <v>11</v>
      </c>
      <c r="U86" s="5">
        <f>1/L75</f>
        <v>0.33333333333333331</v>
      </c>
    </row>
    <row r="87" spans="1:21">
      <c r="A87" s="50" t="s">
        <v>9</v>
      </c>
      <c r="B87" s="50"/>
      <c r="C87" s="50"/>
      <c r="D87" s="50"/>
      <c r="E87" s="50"/>
      <c r="F87" s="50"/>
      <c r="G87" s="50"/>
      <c r="H87" s="50"/>
      <c r="I87" s="50"/>
      <c r="J87" s="50"/>
      <c r="K87" s="50"/>
      <c r="L87" s="50"/>
      <c r="M87" s="50"/>
      <c r="N87" s="51" t="s">
        <v>32</v>
      </c>
      <c r="O87" s="50"/>
      <c r="P87" s="50"/>
      <c r="Q87" s="50"/>
      <c r="R87" s="50"/>
      <c r="S87" s="50" t="s">
        <v>12</v>
      </c>
      <c r="U87" s="5">
        <f>1/N75</f>
        <v>0.2</v>
      </c>
    </row>
    <row r="88" spans="1:21">
      <c r="A88" s="50" t="s">
        <v>10</v>
      </c>
      <c r="B88" s="50"/>
      <c r="C88" s="50"/>
      <c r="D88" s="51" t="s">
        <v>32</v>
      </c>
      <c r="E88" s="50"/>
      <c r="F88" s="50"/>
      <c r="G88" s="50"/>
      <c r="H88" s="50"/>
      <c r="I88" s="50"/>
      <c r="J88" s="50"/>
      <c r="K88" s="50"/>
      <c r="L88" s="50"/>
      <c r="M88" s="50"/>
      <c r="N88" s="50"/>
      <c r="O88" s="50"/>
      <c r="P88" s="50"/>
      <c r="Q88" s="50"/>
      <c r="R88" s="50"/>
      <c r="S88" s="50" t="s">
        <v>11</v>
      </c>
      <c r="U88" s="5">
        <f>D75/1</f>
        <v>7</v>
      </c>
    </row>
    <row r="89" spans="1:21">
      <c r="A89" s="50" t="s">
        <v>10</v>
      </c>
      <c r="B89" s="50"/>
      <c r="C89" s="51" t="s">
        <v>32</v>
      </c>
      <c r="D89" s="50"/>
      <c r="E89" s="50"/>
      <c r="F89" s="50"/>
      <c r="G89" s="50"/>
      <c r="H89" s="50"/>
      <c r="I89" s="50"/>
      <c r="J89" s="50"/>
      <c r="K89" s="50"/>
      <c r="L89" s="50"/>
      <c r="M89" s="50"/>
      <c r="N89" s="50"/>
      <c r="O89" s="50"/>
      <c r="P89" s="50"/>
      <c r="Q89" s="50"/>
      <c r="R89" s="50"/>
      <c r="S89" s="50" t="s">
        <v>12</v>
      </c>
      <c r="U89" s="5">
        <f>C75/1</f>
        <v>8</v>
      </c>
    </row>
    <row r="90" spans="1:21">
      <c r="A90" s="50" t="s">
        <v>11</v>
      </c>
      <c r="B90" s="50"/>
      <c r="C90" s="50"/>
      <c r="D90" s="50"/>
      <c r="E90" s="50"/>
      <c r="F90" s="50"/>
      <c r="G90" s="50"/>
      <c r="H90" s="51" t="s">
        <v>32</v>
      </c>
      <c r="I90" s="50"/>
      <c r="J90" s="50"/>
      <c r="K90" s="50"/>
      <c r="L90" s="50"/>
      <c r="M90" s="50"/>
      <c r="N90" s="50"/>
      <c r="O90" s="50"/>
      <c r="P90" s="50"/>
      <c r="Q90" s="50"/>
      <c r="R90" s="50"/>
      <c r="S90" s="50" t="s">
        <v>12</v>
      </c>
      <c r="U90" s="5">
        <f>H75/1</f>
        <v>3</v>
      </c>
    </row>
    <row r="93" spans="1:21">
      <c r="A93" s="62" t="s">
        <v>13</v>
      </c>
      <c r="B93" s="62"/>
      <c r="C93" s="62"/>
      <c r="D93" s="62"/>
      <c r="E93" s="62"/>
      <c r="F93" s="62"/>
      <c r="G93" s="62"/>
      <c r="H93" s="62"/>
      <c r="I93" s="62"/>
      <c r="J93" s="62"/>
      <c r="K93" s="62"/>
      <c r="L93" s="62"/>
      <c r="M93" s="62"/>
      <c r="N93" s="62"/>
      <c r="O93" s="62"/>
      <c r="P93" s="62"/>
      <c r="Q93" s="62"/>
      <c r="R93" s="62"/>
      <c r="S93" s="62"/>
    </row>
    <row r="94" spans="1:21">
      <c r="A94" s="48" t="s">
        <v>0</v>
      </c>
      <c r="B94" s="49">
        <v>9</v>
      </c>
      <c r="C94" s="49">
        <v>8</v>
      </c>
      <c r="D94" s="49">
        <v>7</v>
      </c>
      <c r="E94" s="49">
        <v>6</v>
      </c>
      <c r="F94" s="49">
        <v>5</v>
      </c>
      <c r="G94" s="49">
        <v>4</v>
      </c>
      <c r="H94" s="49">
        <v>3</v>
      </c>
      <c r="I94" s="49">
        <v>2</v>
      </c>
      <c r="J94" s="49">
        <v>1</v>
      </c>
      <c r="K94" s="49">
        <v>2</v>
      </c>
      <c r="L94" s="49">
        <v>3</v>
      </c>
      <c r="M94" s="49">
        <v>4</v>
      </c>
      <c r="N94" s="49">
        <v>5</v>
      </c>
      <c r="O94" s="49">
        <v>6</v>
      </c>
      <c r="P94" s="49">
        <v>7</v>
      </c>
      <c r="Q94" s="49">
        <v>8</v>
      </c>
      <c r="R94" s="49">
        <v>9</v>
      </c>
      <c r="S94" s="48" t="s">
        <v>0</v>
      </c>
    </row>
    <row r="95" spans="1:21">
      <c r="A95" s="50" t="s">
        <v>14</v>
      </c>
      <c r="B95" s="50"/>
      <c r="C95" s="50"/>
      <c r="D95" s="50"/>
      <c r="E95" s="51" t="s">
        <v>32</v>
      </c>
      <c r="F95" s="50"/>
      <c r="G95" s="50"/>
      <c r="H95" s="50"/>
      <c r="I95" s="50"/>
      <c r="J95" s="50"/>
      <c r="K95" s="50"/>
      <c r="L95" s="50"/>
      <c r="M95" s="50"/>
      <c r="N95" s="50"/>
      <c r="O95" s="50"/>
      <c r="P95" s="50"/>
      <c r="Q95" s="50"/>
      <c r="R95" s="50"/>
      <c r="S95" s="50" t="s">
        <v>19</v>
      </c>
      <c r="U95" s="5">
        <f>E94/1</f>
        <v>6</v>
      </c>
    </row>
    <row r="96" spans="1:21">
      <c r="A96" s="50" t="s">
        <v>14</v>
      </c>
      <c r="B96" s="50"/>
      <c r="C96" s="50"/>
      <c r="D96" s="50"/>
      <c r="E96" s="50"/>
      <c r="F96" s="50"/>
      <c r="G96" s="50"/>
      <c r="H96" s="50"/>
      <c r="I96" s="50"/>
      <c r="J96" s="50"/>
      <c r="K96" s="50"/>
      <c r="L96" s="50"/>
      <c r="M96" s="50"/>
      <c r="N96" s="50"/>
      <c r="O96" s="50"/>
      <c r="P96" s="50"/>
      <c r="Q96" s="50"/>
      <c r="R96" s="51" t="s">
        <v>32</v>
      </c>
      <c r="S96" s="50" t="s">
        <v>15</v>
      </c>
      <c r="U96" s="5">
        <f>1/R94</f>
        <v>0.1111111111111111</v>
      </c>
    </row>
    <row r="97" spans="1:21">
      <c r="A97" s="50" t="s">
        <v>14</v>
      </c>
      <c r="B97" s="50"/>
      <c r="C97" s="50"/>
      <c r="D97" s="50"/>
      <c r="E97" s="50"/>
      <c r="F97" s="50"/>
      <c r="G97" s="50"/>
      <c r="H97" s="50"/>
      <c r="I97" s="50"/>
      <c r="J97" s="50"/>
      <c r="K97" s="50"/>
      <c r="L97" s="50"/>
      <c r="M97" s="50"/>
      <c r="N97" s="50"/>
      <c r="O97" s="51" t="s">
        <v>32</v>
      </c>
      <c r="P97" s="50"/>
      <c r="Q97" s="50"/>
      <c r="R97" s="50"/>
      <c r="S97" s="50" t="s">
        <v>16</v>
      </c>
      <c r="U97" s="5">
        <f>1/O94</f>
        <v>0.16666666666666666</v>
      </c>
    </row>
    <row r="98" spans="1:21">
      <c r="A98" s="50" t="s">
        <v>14</v>
      </c>
      <c r="B98" s="50"/>
      <c r="C98" s="50"/>
      <c r="D98" s="50"/>
      <c r="E98" s="50"/>
      <c r="F98" s="50"/>
      <c r="G98" s="50"/>
      <c r="H98" s="50"/>
      <c r="I98" s="50"/>
      <c r="J98" s="50"/>
      <c r="K98" s="50"/>
      <c r="L98" s="50"/>
      <c r="M98" s="50"/>
      <c r="N98" s="50"/>
      <c r="O98" s="50"/>
      <c r="P98" s="50"/>
      <c r="Q98" s="51" t="s">
        <v>32</v>
      </c>
      <c r="R98" s="50"/>
      <c r="S98" s="50" t="s">
        <v>17</v>
      </c>
      <c r="U98" s="5">
        <f>1/Q94</f>
        <v>0.125</v>
      </c>
    </row>
    <row r="99" spans="1:21">
      <c r="A99" s="50" t="s">
        <v>14</v>
      </c>
      <c r="B99" s="50"/>
      <c r="C99" s="50"/>
      <c r="D99" s="50"/>
      <c r="E99" s="50"/>
      <c r="F99" s="50"/>
      <c r="G99" s="50"/>
      <c r="H99" s="50"/>
      <c r="I99" s="50"/>
      <c r="J99" s="50"/>
      <c r="K99" s="50"/>
      <c r="L99" s="50"/>
      <c r="M99" s="50"/>
      <c r="N99" s="50"/>
      <c r="O99" s="50"/>
      <c r="P99" s="50"/>
      <c r="Q99" s="50"/>
      <c r="R99" s="51" t="s">
        <v>32</v>
      </c>
      <c r="S99" s="50" t="s">
        <v>18</v>
      </c>
      <c r="U99" s="5">
        <f>1/R94</f>
        <v>0.1111111111111111</v>
      </c>
    </row>
    <row r="100" spans="1:21">
      <c r="A100" s="50" t="s">
        <v>15</v>
      </c>
      <c r="B100" s="50"/>
      <c r="C100" s="51" t="s">
        <v>32</v>
      </c>
      <c r="D100" s="50"/>
      <c r="E100" s="50"/>
      <c r="F100" s="50"/>
      <c r="G100" s="50"/>
      <c r="H100" s="50"/>
      <c r="I100" s="50"/>
      <c r="J100" s="50"/>
      <c r="K100" s="50"/>
      <c r="L100" s="50"/>
      <c r="M100" s="50"/>
      <c r="N100" s="50"/>
      <c r="O100" s="50"/>
      <c r="P100" s="50"/>
      <c r="Q100" s="50"/>
      <c r="R100" s="50"/>
      <c r="S100" s="50" t="s">
        <v>16</v>
      </c>
      <c r="U100" s="5">
        <f>C94/1</f>
        <v>8</v>
      </c>
    </row>
    <row r="101" spans="1:21">
      <c r="A101" s="50" t="s">
        <v>15</v>
      </c>
      <c r="B101" s="50"/>
      <c r="C101" s="50"/>
      <c r="D101" s="50"/>
      <c r="E101" s="50"/>
      <c r="F101" s="50"/>
      <c r="G101" s="50"/>
      <c r="H101" s="51" t="s">
        <v>32</v>
      </c>
      <c r="I101" s="50"/>
      <c r="J101" s="50"/>
      <c r="K101" s="50"/>
      <c r="L101" s="50"/>
      <c r="M101" s="50"/>
      <c r="N101" s="50"/>
      <c r="O101" s="50"/>
      <c r="P101" s="50"/>
      <c r="Q101" s="50"/>
      <c r="R101" s="50"/>
      <c r="S101" s="50" t="s">
        <v>17</v>
      </c>
      <c r="U101" s="5">
        <f>H94/1</f>
        <v>3</v>
      </c>
    </row>
    <row r="102" spans="1:21">
      <c r="A102" s="50" t="s">
        <v>15</v>
      </c>
      <c r="B102" s="50"/>
      <c r="C102" s="50"/>
      <c r="D102" s="50"/>
      <c r="E102" s="50"/>
      <c r="F102" s="50"/>
      <c r="G102" s="50"/>
      <c r="H102" s="50"/>
      <c r="I102" s="50"/>
      <c r="J102" s="50"/>
      <c r="K102" s="50"/>
      <c r="L102" s="50"/>
      <c r="M102" s="50"/>
      <c r="N102" s="50"/>
      <c r="O102" s="50"/>
      <c r="P102" s="50"/>
      <c r="Q102" s="50"/>
      <c r="R102" s="51" t="s">
        <v>32</v>
      </c>
      <c r="S102" s="50" t="s">
        <v>18</v>
      </c>
      <c r="U102" s="5">
        <f>1/R94</f>
        <v>0.1111111111111111</v>
      </c>
    </row>
    <row r="103" spans="1:21">
      <c r="A103" s="50" t="s">
        <v>16</v>
      </c>
      <c r="B103" s="50"/>
      <c r="C103" s="50"/>
      <c r="D103" s="50"/>
      <c r="E103" s="50"/>
      <c r="F103" s="50"/>
      <c r="G103" s="50"/>
      <c r="H103" s="50"/>
      <c r="I103" s="50"/>
      <c r="J103" s="50"/>
      <c r="K103" s="50"/>
      <c r="L103" s="50"/>
      <c r="M103" s="51" t="s">
        <v>32</v>
      </c>
      <c r="N103" s="50"/>
      <c r="O103" s="50"/>
      <c r="P103" s="50"/>
      <c r="Q103" s="50"/>
      <c r="R103" s="50"/>
      <c r="S103" s="50" t="s">
        <v>17</v>
      </c>
      <c r="U103" s="5">
        <f>1/M94</f>
        <v>0.25</v>
      </c>
    </row>
    <row r="104" spans="1:21">
      <c r="A104" s="50" t="s">
        <v>16</v>
      </c>
      <c r="B104" s="50"/>
      <c r="C104" s="50"/>
      <c r="D104" s="50"/>
      <c r="E104" s="50"/>
      <c r="F104" s="50"/>
      <c r="G104" s="50"/>
      <c r="H104" s="50"/>
      <c r="I104" s="50"/>
      <c r="J104" s="50"/>
      <c r="K104" s="50"/>
      <c r="L104" s="50"/>
      <c r="M104" s="50"/>
      <c r="N104" s="50"/>
      <c r="O104" s="50"/>
      <c r="P104" s="50"/>
      <c r="Q104" s="50"/>
      <c r="R104" s="51" t="s">
        <v>32</v>
      </c>
      <c r="S104" s="50" t="s">
        <v>18</v>
      </c>
      <c r="U104" s="5">
        <f>1/R94</f>
        <v>0.1111111111111111</v>
      </c>
    </row>
    <row r="105" spans="1:21">
      <c r="R105" s="1"/>
      <c r="U105" s="5"/>
    </row>
    <row r="108" spans="1:21">
      <c r="A108" s="62" t="s">
        <v>20</v>
      </c>
      <c r="B108" s="62"/>
      <c r="C108" s="62"/>
      <c r="D108" s="62"/>
      <c r="E108" s="62"/>
      <c r="F108" s="62"/>
      <c r="G108" s="62"/>
      <c r="H108" s="62"/>
      <c r="I108" s="62"/>
      <c r="J108" s="62"/>
      <c r="K108" s="62"/>
      <c r="L108" s="62"/>
      <c r="M108" s="62"/>
      <c r="N108" s="62"/>
      <c r="O108" s="62"/>
      <c r="P108" s="62"/>
      <c r="Q108" s="62"/>
      <c r="R108" s="62"/>
      <c r="S108" s="62"/>
    </row>
    <row r="109" spans="1:21">
      <c r="A109" s="48" t="s">
        <v>0</v>
      </c>
      <c r="B109" s="49">
        <v>9</v>
      </c>
      <c r="C109" s="49">
        <v>8</v>
      </c>
      <c r="D109" s="49">
        <v>7</v>
      </c>
      <c r="E109" s="49">
        <v>6</v>
      </c>
      <c r="F109" s="49">
        <v>5</v>
      </c>
      <c r="G109" s="49">
        <v>4</v>
      </c>
      <c r="H109" s="49">
        <v>3</v>
      </c>
      <c r="I109" s="49">
        <v>2</v>
      </c>
      <c r="J109" s="49">
        <v>1</v>
      </c>
      <c r="K109" s="49">
        <v>2</v>
      </c>
      <c r="L109" s="49">
        <v>3</v>
      </c>
      <c r="M109" s="49">
        <v>4</v>
      </c>
      <c r="N109" s="49">
        <v>5</v>
      </c>
      <c r="O109" s="49">
        <v>6</v>
      </c>
      <c r="P109" s="49">
        <v>7</v>
      </c>
      <c r="Q109" s="49">
        <v>8</v>
      </c>
      <c r="R109" s="49">
        <v>9</v>
      </c>
      <c r="S109" s="48" t="s">
        <v>0</v>
      </c>
    </row>
    <row r="110" spans="1:21">
      <c r="A110" s="50" t="s">
        <v>21</v>
      </c>
      <c r="B110" s="50"/>
      <c r="C110" s="50"/>
      <c r="D110" s="51" t="s">
        <v>32</v>
      </c>
      <c r="E110" s="50"/>
      <c r="F110" s="50"/>
      <c r="G110" s="50"/>
      <c r="H110" s="50"/>
      <c r="I110" s="50"/>
      <c r="J110" s="50"/>
      <c r="K110" s="50"/>
      <c r="L110" s="50"/>
      <c r="M110" s="50"/>
      <c r="N110" s="50"/>
      <c r="O110" s="50"/>
      <c r="P110" s="50"/>
      <c r="Q110" s="50"/>
      <c r="R110" s="50"/>
      <c r="S110" s="50" t="s">
        <v>22</v>
      </c>
      <c r="U110" s="5">
        <f>D109/1</f>
        <v>7</v>
      </c>
    </row>
    <row r="111" spans="1:21">
      <c r="A111" s="50" t="s">
        <v>21</v>
      </c>
      <c r="B111" s="50"/>
      <c r="C111" s="50"/>
      <c r="D111" s="50"/>
      <c r="E111" s="50"/>
      <c r="F111" s="50"/>
      <c r="G111" s="50"/>
      <c r="H111" s="50"/>
      <c r="I111" s="50"/>
      <c r="J111" s="50"/>
      <c r="K111" s="50"/>
      <c r="L111" s="50"/>
      <c r="M111" s="50"/>
      <c r="N111" s="50"/>
      <c r="O111" s="50"/>
      <c r="P111" s="50"/>
      <c r="Q111" s="51" t="s">
        <v>32</v>
      </c>
      <c r="R111" s="50"/>
      <c r="S111" s="50" t="s">
        <v>23</v>
      </c>
      <c r="U111" s="5">
        <f>1/Q109</f>
        <v>0.125</v>
      </c>
    </row>
    <row r="112" spans="1:21">
      <c r="A112" s="50" t="s">
        <v>21</v>
      </c>
      <c r="B112" s="51" t="s">
        <v>32</v>
      </c>
      <c r="C112" s="50"/>
      <c r="D112" s="50"/>
      <c r="E112" s="50"/>
      <c r="F112" s="50"/>
      <c r="G112" s="50"/>
      <c r="H112" s="50"/>
      <c r="I112" s="50"/>
      <c r="J112" s="50"/>
      <c r="K112" s="50"/>
      <c r="L112" s="50"/>
      <c r="M112" s="50"/>
      <c r="N112" s="50"/>
      <c r="O112" s="50"/>
      <c r="P112" s="50"/>
      <c r="Q112" s="50"/>
      <c r="R112" s="50"/>
      <c r="S112" s="50" t="s">
        <v>24</v>
      </c>
      <c r="U112" s="5">
        <f>B109/1</f>
        <v>9</v>
      </c>
    </row>
    <row r="113" spans="1:21">
      <c r="A113" s="50" t="s">
        <v>22</v>
      </c>
      <c r="B113" s="50"/>
      <c r="C113" s="50"/>
      <c r="D113" s="50"/>
      <c r="E113" s="50"/>
      <c r="F113" s="50"/>
      <c r="G113" s="50"/>
      <c r="H113" s="50"/>
      <c r="I113" s="50"/>
      <c r="J113" s="50"/>
      <c r="K113" s="50"/>
      <c r="L113" s="50"/>
      <c r="M113" s="50"/>
      <c r="N113" s="50"/>
      <c r="O113" s="51" t="s">
        <v>32</v>
      </c>
      <c r="P113" s="50"/>
      <c r="Q113" s="50"/>
      <c r="R113" s="50"/>
      <c r="S113" s="50" t="s">
        <v>23</v>
      </c>
      <c r="U113" s="5">
        <f>1/O109</f>
        <v>0.16666666666666666</v>
      </c>
    </row>
    <row r="114" spans="1:21">
      <c r="A114" s="50" t="s">
        <v>22</v>
      </c>
      <c r="B114" s="50"/>
      <c r="C114" s="50"/>
      <c r="D114" s="50"/>
      <c r="E114" s="50"/>
      <c r="F114" s="50"/>
      <c r="G114" s="51" t="s">
        <v>32</v>
      </c>
      <c r="H114" s="50"/>
      <c r="I114" s="50"/>
      <c r="J114" s="50"/>
      <c r="K114" s="50"/>
      <c r="L114" s="50"/>
      <c r="M114" s="50"/>
      <c r="N114" s="50"/>
      <c r="O114" s="50"/>
      <c r="P114" s="50"/>
      <c r="Q114" s="50"/>
      <c r="R114" s="50"/>
      <c r="S114" s="50" t="s">
        <v>24</v>
      </c>
      <c r="U114" s="5">
        <f>G109/1</f>
        <v>4</v>
      </c>
    </row>
    <row r="115" spans="1:21">
      <c r="A115" s="50" t="s">
        <v>23</v>
      </c>
      <c r="B115" s="50"/>
      <c r="C115" s="50"/>
      <c r="D115" s="51" t="s">
        <v>32</v>
      </c>
      <c r="E115" s="50"/>
      <c r="F115" s="50"/>
      <c r="G115" s="50"/>
      <c r="H115" s="50"/>
      <c r="I115" s="50"/>
      <c r="J115" s="50"/>
      <c r="K115" s="50"/>
      <c r="L115" s="50"/>
      <c r="M115" s="50"/>
      <c r="N115" s="50"/>
      <c r="O115" s="50"/>
      <c r="P115" s="50"/>
      <c r="Q115" s="50"/>
      <c r="R115" s="50"/>
      <c r="S115" s="50" t="s">
        <v>24</v>
      </c>
      <c r="U115" s="5">
        <f>D109/1</f>
        <v>7</v>
      </c>
    </row>
    <row r="118" spans="1:21">
      <c r="A118" s="62" t="s">
        <v>25</v>
      </c>
      <c r="B118" s="62"/>
      <c r="C118" s="62"/>
      <c r="D118" s="62"/>
      <c r="E118" s="62"/>
      <c r="F118" s="62"/>
      <c r="G118" s="62"/>
      <c r="H118" s="62"/>
      <c r="I118" s="62"/>
      <c r="J118" s="62"/>
      <c r="K118" s="62"/>
      <c r="L118" s="62"/>
      <c r="M118" s="62"/>
      <c r="N118" s="62"/>
      <c r="O118" s="62"/>
      <c r="P118" s="62"/>
      <c r="Q118" s="62"/>
      <c r="R118" s="62"/>
      <c r="S118" s="62"/>
    </row>
    <row r="119" spans="1:21">
      <c r="A119" s="48" t="s">
        <v>0</v>
      </c>
      <c r="B119" s="49">
        <v>9</v>
      </c>
      <c r="C119" s="49">
        <v>8</v>
      </c>
      <c r="D119" s="49">
        <v>7</v>
      </c>
      <c r="E119" s="49">
        <v>6</v>
      </c>
      <c r="F119" s="49">
        <v>5</v>
      </c>
      <c r="G119" s="49">
        <v>4</v>
      </c>
      <c r="H119" s="49">
        <v>3</v>
      </c>
      <c r="I119" s="49">
        <v>2</v>
      </c>
      <c r="J119" s="49">
        <v>1</v>
      </c>
      <c r="K119" s="49">
        <v>2</v>
      </c>
      <c r="L119" s="49">
        <v>3</v>
      </c>
      <c r="M119" s="49">
        <v>4</v>
      </c>
      <c r="N119" s="49">
        <v>5</v>
      </c>
      <c r="O119" s="49">
        <v>6</v>
      </c>
      <c r="P119" s="49">
        <v>7</v>
      </c>
      <c r="Q119" s="49">
        <v>8</v>
      </c>
      <c r="R119" s="49">
        <v>9</v>
      </c>
      <c r="S119" s="48" t="s">
        <v>0</v>
      </c>
    </row>
    <row r="120" spans="1:21">
      <c r="A120" s="52" t="s">
        <v>29</v>
      </c>
      <c r="B120" s="50"/>
      <c r="C120" s="50"/>
      <c r="D120" s="50"/>
      <c r="E120" s="50"/>
      <c r="F120" s="50"/>
      <c r="G120" s="50"/>
      <c r="H120" s="50"/>
      <c r="I120" s="50"/>
      <c r="J120" s="50"/>
      <c r="K120" s="50"/>
      <c r="L120" s="50"/>
      <c r="M120" s="50"/>
      <c r="N120" s="50"/>
      <c r="O120" s="50"/>
      <c r="P120" s="50"/>
      <c r="Q120" s="51" t="s">
        <v>32</v>
      </c>
      <c r="R120" s="50"/>
      <c r="S120" s="52" t="s">
        <v>26</v>
      </c>
      <c r="U120" s="5">
        <f>1/Q119</f>
        <v>0.125</v>
      </c>
    </row>
    <row r="121" spans="1:21">
      <c r="A121" s="52" t="s">
        <v>29</v>
      </c>
      <c r="B121" s="50"/>
      <c r="C121" s="50"/>
      <c r="D121" s="50"/>
      <c r="E121" s="50"/>
      <c r="F121" s="50"/>
      <c r="G121" s="51" t="s">
        <v>32</v>
      </c>
      <c r="H121" s="50"/>
      <c r="I121" s="50"/>
      <c r="J121" s="50"/>
      <c r="K121" s="50"/>
      <c r="L121" s="50"/>
      <c r="M121" s="50"/>
      <c r="N121" s="50"/>
      <c r="O121" s="50"/>
      <c r="P121" s="50"/>
      <c r="Q121" s="50"/>
      <c r="R121" s="50"/>
      <c r="S121" s="52" t="s">
        <v>27</v>
      </c>
      <c r="U121" s="5">
        <f>G119/1</f>
        <v>4</v>
      </c>
    </row>
    <row r="122" spans="1:21">
      <c r="A122" s="52" t="s">
        <v>29</v>
      </c>
      <c r="B122" s="50"/>
      <c r="C122" s="50"/>
      <c r="D122" s="50"/>
      <c r="E122" s="50"/>
      <c r="F122" s="50"/>
      <c r="G122" s="50"/>
      <c r="H122" s="50"/>
      <c r="I122" s="50"/>
      <c r="J122" s="50"/>
      <c r="K122" s="50"/>
      <c r="L122" s="51" t="s">
        <v>32</v>
      </c>
      <c r="M122" s="50"/>
      <c r="N122" s="50"/>
      <c r="O122" s="50"/>
      <c r="P122" s="50"/>
      <c r="Q122" s="50"/>
      <c r="R122" s="50"/>
      <c r="S122" s="52" t="s">
        <v>28</v>
      </c>
      <c r="U122" s="5">
        <f>1/L119</f>
        <v>0.33333333333333331</v>
      </c>
    </row>
    <row r="123" spans="1:21">
      <c r="A123" s="52" t="s">
        <v>26</v>
      </c>
      <c r="B123" s="50"/>
      <c r="C123" s="50"/>
      <c r="D123" s="51" t="s">
        <v>32</v>
      </c>
      <c r="E123" s="50"/>
      <c r="F123" s="50"/>
      <c r="G123" s="50"/>
      <c r="H123" s="50"/>
      <c r="I123" s="50"/>
      <c r="J123" s="50"/>
      <c r="K123" s="50"/>
      <c r="L123" s="50"/>
      <c r="M123" s="50"/>
      <c r="N123" s="50"/>
      <c r="O123" s="50"/>
      <c r="P123" s="50"/>
      <c r="Q123" s="50"/>
      <c r="R123" s="50"/>
      <c r="S123" s="52" t="s">
        <v>27</v>
      </c>
      <c r="U123" s="5">
        <f>D119/1</f>
        <v>7</v>
      </c>
    </row>
    <row r="124" spans="1:21">
      <c r="A124" s="52" t="s">
        <v>26</v>
      </c>
      <c r="B124" s="50"/>
      <c r="C124" s="50"/>
      <c r="D124" s="51" t="s">
        <v>32</v>
      </c>
      <c r="E124" s="50"/>
      <c r="F124" s="50"/>
      <c r="G124" s="50"/>
      <c r="H124" s="50"/>
      <c r="I124" s="50"/>
      <c r="J124" s="50"/>
      <c r="K124" s="50"/>
      <c r="L124" s="50"/>
      <c r="M124" s="50"/>
      <c r="N124" s="50"/>
      <c r="O124" s="50"/>
      <c r="P124" s="50"/>
      <c r="Q124" s="50"/>
      <c r="R124" s="50"/>
      <c r="S124" s="52" t="s">
        <v>28</v>
      </c>
      <c r="U124" s="5">
        <f>D119/1</f>
        <v>7</v>
      </c>
    </row>
    <row r="125" spans="1:21">
      <c r="A125" s="52" t="s">
        <v>27</v>
      </c>
      <c r="B125" s="50"/>
      <c r="C125" s="50"/>
      <c r="D125" s="50"/>
      <c r="E125" s="50"/>
      <c r="F125" s="50"/>
      <c r="G125" s="50"/>
      <c r="H125" s="50"/>
      <c r="I125" s="51" t="s">
        <v>32</v>
      </c>
      <c r="J125" s="50"/>
      <c r="K125" s="50"/>
      <c r="L125" s="50"/>
      <c r="M125" s="50"/>
      <c r="N125" s="50"/>
      <c r="O125" s="50"/>
      <c r="P125" s="50"/>
      <c r="Q125" s="50"/>
      <c r="R125" s="50"/>
      <c r="S125" s="52" t="s">
        <v>28</v>
      </c>
      <c r="U125" s="5">
        <f>I119/1</f>
        <v>2</v>
      </c>
    </row>
    <row r="128" spans="1:21">
      <c r="A128" s="2" t="s">
        <v>95</v>
      </c>
    </row>
    <row r="129" spans="1:21">
      <c r="A129" s="62" t="s">
        <v>4</v>
      </c>
      <c r="B129" s="62"/>
      <c r="C129" s="62"/>
      <c r="D129" s="62"/>
      <c r="E129" s="62"/>
      <c r="F129" s="62"/>
      <c r="G129" s="62"/>
      <c r="H129" s="62"/>
      <c r="I129" s="62"/>
      <c r="J129" s="62"/>
      <c r="K129" s="62"/>
      <c r="L129" s="62"/>
      <c r="M129" s="62"/>
      <c r="N129" s="62"/>
      <c r="O129" s="62"/>
      <c r="P129" s="62"/>
      <c r="Q129" s="62"/>
      <c r="R129" s="62"/>
      <c r="S129" s="62"/>
    </row>
    <row r="130" spans="1:21">
      <c r="A130" s="48" t="s">
        <v>0</v>
      </c>
      <c r="B130" s="49">
        <v>9</v>
      </c>
      <c r="C130" s="49">
        <v>8</v>
      </c>
      <c r="D130" s="49">
        <v>7</v>
      </c>
      <c r="E130" s="49">
        <v>6</v>
      </c>
      <c r="F130" s="49">
        <v>5</v>
      </c>
      <c r="G130" s="49">
        <v>4</v>
      </c>
      <c r="H130" s="49">
        <v>3</v>
      </c>
      <c r="I130" s="49">
        <v>2</v>
      </c>
      <c r="J130" s="49">
        <v>1</v>
      </c>
      <c r="K130" s="49">
        <v>2</v>
      </c>
      <c r="L130" s="49">
        <v>3</v>
      </c>
      <c r="M130" s="49">
        <v>4</v>
      </c>
      <c r="N130" s="49">
        <v>5</v>
      </c>
      <c r="O130" s="49">
        <v>6</v>
      </c>
      <c r="P130" s="49">
        <v>7</v>
      </c>
      <c r="Q130" s="49">
        <v>8</v>
      </c>
      <c r="R130" s="49">
        <v>9</v>
      </c>
      <c r="S130" s="48" t="s">
        <v>0</v>
      </c>
    </row>
    <row r="131" spans="1:21">
      <c r="A131" s="50" t="s">
        <v>1</v>
      </c>
      <c r="B131" s="50"/>
      <c r="C131" s="50"/>
      <c r="D131" s="50"/>
      <c r="E131" s="50"/>
      <c r="F131" s="50"/>
      <c r="G131" s="50"/>
      <c r="H131" s="50"/>
      <c r="I131" s="50"/>
      <c r="J131" s="50"/>
      <c r="K131" s="50"/>
      <c r="L131" s="50"/>
      <c r="M131" s="50"/>
      <c r="N131" s="51" t="s">
        <v>32</v>
      </c>
      <c r="O131" s="50"/>
      <c r="P131" s="50"/>
      <c r="Q131" s="50"/>
      <c r="R131" s="50"/>
      <c r="S131" s="50" t="s">
        <v>2</v>
      </c>
      <c r="U131" s="5">
        <f>1/N130</f>
        <v>0.2</v>
      </c>
    </row>
    <row r="132" spans="1:21">
      <c r="A132" s="50" t="s">
        <v>1</v>
      </c>
      <c r="B132" s="50"/>
      <c r="C132" s="50"/>
      <c r="D132" s="50"/>
      <c r="E132" s="50"/>
      <c r="F132" s="50"/>
      <c r="G132" s="50"/>
      <c r="H132" s="50"/>
      <c r="I132" s="50"/>
      <c r="J132" s="50"/>
      <c r="K132" s="50"/>
      <c r="L132" s="50"/>
      <c r="M132" s="50"/>
      <c r="N132" s="50"/>
      <c r="O132" s="50"/>
      <c r="P132" s="51" t="s">
        <v>32</v>
      </c>
      <c r="Q132" s="50"/>
      <c r="R132" s="50"/>
      <c r="S132" s="50" t="s">
        <v>3</v>
      </c>
      <c r="U132" s="5">
        <f>1/P130</f>
        <v>0.14285714285714285</v>
      </c>
    </row>
    <row r="133" spans="1:21">
      <c r="A133" s="50" t="s">
        <v>1</v>
      </c>
      <c r="B133" s="50"/>
      <c r="C133" s="50"/>
      <c r="D133" s="50"/>
      <c r="E133" s="50"/>
      <c r="F133" s="50"/>
      <c r="G133" s="51" t="s">
        <v>32</v>
      </c>
      <c r="H133" s="50"/>
      <c r="I133" s="50"/>
      <c r="J133" s="50"/>
      <c r="K133" s="50"/>
      <c r="L133" s="50"/>
      <c r="M133" s="50"/>
      <c r="N133" s="50"/>
      <c r="O133" s="50"/>
      <c r="P133" s="50"/>
      <c r="Q133" s="50"/>
      <c r="R133" s="50"/>
      <c r="S133" s="50" t="s">
        <v>5</v>
      </c>
      <c r="U133" s="5">
        <f>G130/1</f>
        <v>4</v>
      </c>
    </row>
    <row r="134" spans="1:21">
      <c r="A134" s="50" t="s">
        <v>2</v>
      </c>
      <c r="B134" s="50"/>
      <c r="C134" s="51" t="s">
        <v>32</v>
      </c>
      <c r="D134" s="50"/>
      <c r="E134" s="50"/>
      <c r="F134" s="50"/>
      <c r="G134" s="50"/>
      <c r="H134" s="50"/>
      <c r="I134" s="50"/>
      <c r="J134" s="50"/>
      <c r="K134" s="50"/>
      <c r="L134" s="50"/>
      <c r="M134" s="50"/>
      <c r="N134" s="50"/>
      <c r="O134" s="50"/>
      <c r="P134" s="50"/>
      <c r="Q134" s="50"/>
      <c r="R134" s="50"/>
      <c r="S134" s="50" t="s">
        <v>3</v>
      </c>
      <c r="U134" s="5">
        <f>C130/1</f>
        <v>8</v>
      </c>
    </row>
    <row r="135" spans="1:21">
      <c r="A135" s="50" t="s">
        <v>2</v>
      </c>
      <c r="B135" s="50"/>
      <c r="C135" s="50"/>
      <c r="D135" s="50"/>
      <c r="E135" s="50"/>
      <c r="F135" s="50"/>
      <c r="G135" s="50"/>
      <c r="H135" s="50"/>
      <c r="I135" s="50"/>
      <c r="J135" s="50"/>
      <c r="K135" s="51" t="s">
        <v>32</v>
      </c>
      <c r="L135" s="50"/>
      <c r="M135" s="50"/>
      <c r="N135" s="50"/>
      <c r="O135" s="50"/>
      <c r="P135" s="50"/>
      <c r="Q135" s="50"/>
      <c r="R135" s="50"/>
      <c r="S135" s="50" t="s">
        <v>5</v>
      </c>
      <c r="U135" s="5">
        <f>1/K130</f>
        <v>0.5</v>
      </c>
    </row>
    <row r="136" spans="1:21">
      <c r="A136" s="50" t="s">
        <v>3</v>
      </c>
      <c r="B136" s="50"/>
      <c r="C136" s="50"/>
      <c r="D136" s="50"/>
      <c r="E136" s="50"/>
      <c r="F136" s="50"/>
      <c r="G136" s="51" t="s">
        <v>32</v>
      </c>
      <c r="H136" s="50"/>
      <c r="I136" s="50"/>
      <c r="J136" s="50"/>
      <c r="K136" s="50"/>
      <c r="L136" s="50"/>
      <c r="M136" s="50"/>
      <c r="N136" s="50"/>
      <c r="O136" s="50"/>
      <c r="P136" s="50"/>
      <c r="Q136" s="50"/>
      <c r="R136" s="50"/>
      <c r="S136" s="50" t="s">
        <v>5</v>
      </c>
      <c r="U136" s="5">
        <f>G130/1</f>
        <v>4</v>
      </c>
    </row>
    <row r="138" spans="1:21">
      <c r="A138" s="62" t="s">
        <v>6</v>
      </c>
      <c r="B138" s="62"/>
      <c r="C138" s="62"/>
      <c r="D138" s="62"/>
      <c r="E138" s="62"/>
      <c r="F138" s="62"/>
      <c r="G138" s="62"/>
      <c r="H138" s="62"/>
      <c r="I138" s="62"/>
      <c r="J138" s="62"/>
      <c r="K138" s="62"/>
      <c r="L138" s="62"/>
      <c r="M138" s="62"/>
      <c r="N138" s="62"/>
      <c r="O138" s="62"/>
      <c r="P138" s="62"/>
      <c r="Q138" s="62"/>
      <c r="R138" s="62"/>
      <c r="S138" s="62"/>
    </row>
    <row r="139" spans="1:21">
      <c r="A139" s="48" t="s">
        <v>0</v>
      </c>
      <c r="B139" s="49">
        <v>9</v>
      </c>
      <c r="C139" s="49">
        <v>8</v>
      </c>
      <c r="D139" s="49">
        <v>7</v>
      </c>
      <c r="E139" s="49">
        <v>6</v>
      </c>
      <c r="F139" s="49">
        <v>5</v>
      </c>
      <c r="G139" s="49">
        <v>4</v>
      </c>
      <c r="H139" s="49">
        <v>3</v>
      </c>
      <c r="I139" s="49">
        <v>2</v>
      </c>
      <c r="J139" s="49">
        <v>1</v>
      </c>
      <c r="K139" s="49">
        <v>2</v>
      </c>
      <c r="L139" s="49">
        <v>3</v>
      </c>
      <c r="M139" s="49">
        <v>4</v>
      </c>
      <c r="N139" s="49">
        <v>5</v>
      </c>
      <c r="O139" s="49">
        <v>6</v>
      </c>
      <c r="P139" s="49">
        <v>7</v>
      </c>
      <c r="Q139" s="49">
        <v>8</v>
      </c>
      <c r="R139" s="49">
        <v>9</v>
      </c>
      <c r="S139" s="48" t="s">
        <v>0</v>
      </c>
    </row>
    <row r="140" spans="1:21">
      <c r="A140" s="50" t="s">
        <v>7</v>
      </c>
      <c r="B140" s="50"/>
      <c r="C140" s="50"/>
      <c r="D140" s="50"/>
      <c r="E140" s="50"/>
      <c r="F140" s="50"/>
      <c r="G140" s="50"/>
      <c r="H140" s="50"/>
      <c r="I140" s="50"/>
      <c r="J140" s="50"/>
      <c r="K140" s="50"/>
      <c r="L140" s="50"/>
      <c r="M140" s="50"/>
      <c r="N140" s="50"/>
      <c r="O140" s="50"/>
      <c r="P140" s="50"/>
      <c r="Q140" s="50"/>
      <c r="R140" s="51" t="s">
        <v>32</v>
      </c>
      <c r="S140" s="50" t="s">
        <v>8</v>
      </c>
      <c r="U140" s="5">
        <f>1/R139</f>
        <v>0.1111111111111111</v>
      </c>
    </row>
    <row r="141" spans="1:21">
      <c r="A141" s="50" t="s">
        <v>7</v>
      </c>
      <c r="B141" s="50"/>
      <c r="C141" s="50"/>
      <c r="D141" s="50"/>
      <c r="E141" s="50"/>
      <c r="F141" s="50"/>
      <c r="G141" s="50"/>
      <c r="H141" s="50"/>
      <c r="I141" s="50"/>
      <c r="J141" s="50"/>
      <c r="K141" s="50"/>
      <c r="L141" s="51" t="s">
        <v>32</v>
      </c>
      <c r="M141" s="50"/>
      <c r="N141" s="50"/>
      <c r="O141" s="50"/>
      <c r="P141" s="50"/>
      <c r="Q141" s="50"/>
      <c r="R141" s="50"/>
      <c r="S141" s="50" t="s">
        <v>9</v>
      </c>
      <c r="U141" s="5">
        <f>1/L139</f>
        <v>0.33333333333333331</v>
      </c>
    </row>
    <row r="142" spans="1:21">
      <c r="A142" s="50" t="s">
        <v>7</v>
      </c>
      <c r="B142" s="50"/>
      <c r="C142" s="50"/>
      <c r="D142" s="50"/>
      <c r="E142" s="50"/>
      <c r="F142" s="50"/>
      <c r="G142" s="50"/>
      <c r="H142" s="50"/>
      <c r="I142" s="50"/>
      <c r="J142" s="50"/>
      <c r="K142" s="50"/>
      <c r="L142" s="50"/>
      <c r="M142" s="50"/>
      <c r="N142" s="50"/>
      <c r="O142" s="50"/>
      <c r="P142" s="50"/>
      <c r="Q142" s="51" t="s">
        <v>32</v>
      </c>
      <c r="R142" s="50"/>
      <c r="S142" s="50" t="s">
        <v>10</v>
      </c>
      <c r="U142" s="5">
        <f>1/Q139</f>
        <v>0.125</v>
      </c>
    </row>
    <row r="143" spans="1:21">
      <c r="A143" s="50" t="s">
        <v>7</v>
      </c>
      <c r="B143" s="50"/>
      <c r="C143" s="50"/>
      <c r="D143" s="50"/>
      <c r="E143" s="50"/>
      <c r="F143" s="50"/>
      <c r="G143" s="50"/>
      <c r="H143" s="50"/>
      <c r="I143" s="50"/>
      <c r="J143" s="50"/>
      <c r="K143" s="50"/>
      <c r="L143" s="51" t="s">
        <v>32</v>
      </c>
      <c r="M143" s="50"/>
      <c r="N143" s="50"/>
      <c r="O143" s="50"/>
      <c r="P143" s="50"/>
      <c r="Q143" s="50"/>
      <c r="R143" s="50"/>
      <c r="S143" s="50" t="s">
        <v>11</v>
      </c>
      <c r="U143" s="5">
        <f>1/L139</f>
        <v>0.33333333333333331</v>
      </c>
    </row>
    <row r="144" spans="1:21">
      <c r="A144" s="50" t="s">
        <v>7</v>
      </c>
      <c r="B144" s="50"/>
      <c r="C144" s="51" t="s">
        <v>32</v>
      </c>
      <c r="D144" s="50"/>
      <c r="E144" s="50"/>
      <c r="F144" s="50"/>
      <c r="G144" s="50"/>
      <c r="H144" s="50"/>
      <c r="I144" s="50"/>
      <c r="J144" s="50"/>
      <c r="K144" s="50"/>
      <c r="L144" s="50"/>
      <c r="M144" s="50"/>
      <c r="N144" s="50"/>
      <c r="O144" s="50"/>
      <c r="P144" s="50"/>
      <c r="Q144" s="50"/>
      <c r="R144" s="50"/>
      <c r="S144" s="50" t="s">
        <v>12</v>
      </c>
      <c r="U144" s="5">
        <f>C139/1</f>
        <v>8</v>
      </c>
    </row>
    <row r="145" spans="1:21">
      <c r="A145" s="50" t="s">
        <v>8</v>
      </c>
      <c r="B145" s="50"/>
      <c r="C145" s="50"/>
      <c r="D145" s="50"/>
      <c r="E145" s="50"/>
      <c r="F145" s="51" t="s">
        <v>32</v>
      </c>
      <c r="G145" s="50"/>
      <c r="H145" s="50"/>
      <c r="I145" s="50"/>
      <c r="J145" s="50"/>
      <c r="K145" s="50"/>
      <c r="L145" s="50"/>
      <c r="M145" s="50"/>
      <c r="N145" s="50"/>
      <c r="O145" s="50"/>
      <c r="P145" s="50"/>
      <c r="Q145" s="50"/>
      <c r="R145" s="50"/>
      <c r="S145" s="50" t="s">
        <v>9</v>
      </c>
      <c r="U145" s="5">
        <f>F139/1</f>
        <v>5</v>
      </c>
    </row>
    <row r="146" spans="1:21">
      <c r="A146" s="50" t="s">
        <v>8</v>
      </c>
      <c r="B146" s="50"/>
      <c r="C146" s="50"/>
      <c r="D146" s="51" t="s">
        <v>32</v>
      </c>
      <c r="E146" s="50"/>
      <c r="F146" s="50"/>
      <c r="G146" s="50"/>
      <c r="H146" s="50"/>
      <c r="I146" s="50"/>
      <c r="J146" s="50"/>
      <c r="K146" s="50"/>
      <c r="L146" s="50"/>
      <c r="M146" s="50"/>
      <c r="N146" s="50"/>
      <c r="O146" s="50"/>
      <c r="P146" s="50"/>
      <c r="Q146" s="50"/>
      <c r="R146" s="50"/>
      <c r="S146" s="50" t="s">
        <v>10</v>
      </c>
      <c r="U146" s="5">
        <f>D139/1</f>
        <v>7</v>
      </c>
    </row>
    <row r="147" spans="1:21">
      <c r="A147" s="50" t="s">
        <v>8</v>
      </c>
      <c r="B147" s="50"/>
      <c r="C147" s="50"/>
      <c r="D147" s="51" t="s">
        <v>32</v>
      </c>
      <c r="E147" s="50"/>
      <c r="F147" s="50"/>
      <c r="G147" s="50"/>
      <c r="H147" s="50"/>
      <c r="I147" s="50"/>
      <c r="J147" s="50"/>
      <c r="K147" s="50"/>
      <c r="L147" s="50"/>
      <c r="M147" s="50"/>
      <c r="N147" s="50"/>
      <c r="O147" s="50"/>
      <c r="P147" s="50"/>
      <c r="Q147" s="50"/>
      <c r="R147" s="50"/>
      <c r="S147" s="50" t="s">
        <v>11</v>
      </c>
      <c r="U147" s="5">
        <f>D139/1</f>
        <v>7</v>
      </c>
    </row>
    <row r="148" spans="1:21">
      <c r="A148" s="50" t="s">
        <v>8</v>
      </c>
      <c r="B148" s="50"/>
      <c r="C148" s="50"/>
      <c r="D148" s="51" t="s">
        <v>32</v>
      </c>
      <c r="E148" s="50"/>
      <c r="F148" s="50"/>
      <c r="G148" s="50"/>
      <c r="H148" s="50"/>
      <c r="I148" s="50"/>
      <c r="J148" s="50"/>
      <c r="K148" s="50"/>
      <c r="L148" s="50"/>
      <c r="M148" s="50"/>
      <c r="N148" s="50"/>
      <c r="O148" s="50"/>
      <c r="P148" s="50"/>
      <c r="Q148" s="50"/>
      <c r="R148" s="50"/>
      <c r="S148" s="50" t="s">
        <v>12</v>
      </c>
      <c r="U148" s="5">
        <f>D139/1</f>
        <v>7</v>
      </c>
    </row>
    <row r="149" spans="1:21">
      <c r="A149" s="50" t="s">
        <v>9</v>
      </c>
      <c r="B149" s="50"/>
      <c r="C149" s="50"/>
      <c r="D149" s="50"/>
      <c r="E149" s="50"/>
      <c r="F149" s="50"/>
      <c r="G149" s="50"/>
      <c r="H149" s="50"/>
      <c r="I149" s="50"/>
      <c r="J149" s="50"/>
      <c r="K149" s="50"/>
      <c r="L149" s="50"/>
      <c r="M149" s="50"/>
      <c r="N149" s="51" t="s">
        <v>32</v>
      </c>
      <c r="O149" s="50"/>
      <c r="P149" s="50"/>
      <c r="Q149" s="50"/>
      <c r="R149" s="50"/>
      <c r="S149" s="50" t="s">
        <v>10</v>
      </c>
      <c r="U149" s="5">
        <f>1/N139</f>
        <v>0.2</v>
      </c>
    </row>
    <row r="150" spans="1:21">
      <c r="A150" s="50" t="s">
        <v>9</v>
      </c>
      <c r="B150" s="50"/>
      <c r="C150" s="50"/>
      <c r="D150" s="50"/>
      <c r="E150" s="50"/>
      <c r="F150" s="50"/>
      <c r="G150" s="51" t="s">
        <v>32</v>
      </c>
      <c r="H150" s="50"/>
      <c r="I150" s="50"/>
      <c r="J150" s="50"/>
      <c r="K150" s="50"/>
      <c r="L150" s="50"/>
      <c r="M150" s="50"/>
      <c r="N150" s="50"/>
      <c r="O150" s="50"/>
      <c r="P150" s="50"/>
      <c r="Q150" s="50"/>
      <c r="R150" s="50"/>
      <c r="S150" s="50" t="s">
        <v>11</v>
      </c>
      <c r="U150" s="5">
        <f>G139/1</f>
        <v>4</v>
      </c>
    </row>
    <row r="151" spans="1:21">
      <c r="A151" s="50" t="s">
        <v>9</v>
      </c>
      <c r="B151" s="50"/>
      <c r="C151" s="50"/>
      <c r="D151" s="50"/>
      <c r="E151" s="50"/>
      <c r="F151" s="50"/>
      <c r="G151" s="50"/>
      <c r="H151" s="50"/>
      <c r="I151" s="50"/>
      <c r="J151" s="50"/>
      <c r="K151" s="50"/>
      <c r="L151" s="50"/>
      <c r="M151" s="50"/>
      <c r="N151" s="50"/>
      <c r="O151" s="50"/>
      <c r="P151" s="51" t="s">
        <v>32</v>
      </c>
      <c r="Q151" s="50"/>
      <c r="R151" s="50"/>
      <c r="S151" s="50" t="s">
        <v>12</v>
      </c>
      <c r="U151" s="5">
        <f>1/P139</f>
        <v>0.14285714285714285</v>
      </c>
    </row>
    <row r="152" spans="1:21">
      <c r="A152" s="50" t="s">
        <v>10</v>
      </c>
      <c r="B152" s="50"/>
      <c r="C152" s="51" t="s">
        <v>32</v>
      </c>
      <c r="D152" s="50"/>
      <c r="E152" s="50"/>
      <c r="F152" s="50"/>
      <c r="G152" s="50"/>
      <c r="H152" s="50"/>
      <c r="I152" s="50"/>
      <c r="J152" s="50"/>
      <c r="K152" s="50"/>
      <c r="L152" s="50"/>
      <c r="M152" s="50"/>
      <c r="N152" s="50"/>
      <c r="O152" s="50"/>
      <c r="P152" s="50"/>
      <c r="Q152" s="50"/>
      <c r="R152" s="50"/>
      <c r="S152" s="50" t="s">
        <v>11</v>
      </c>
      <c r="U152" s="5">
        <f>C139/1</f>
        <v>8</v>
      </c>
    </row>
    <row r="153" spans="1:21">
      <c r="A153" s="50" t="s">
        <v>10</v>
      </c>
      <c r="B153" s="50"/>
      <c r="C153" s="51" t="s">
        <v>32</v>
      </c>
      <c r="D153" s="50"/>
      <c r="E153" s="50"/>
      <c r="F153" s="50"/>
      <c r="G153" s="50"/>
      <c r="H153" s="50"/>
      <c r="I153" s="50"/>
      <c r="J153" s="50"/>
      <c r="K153" s="50"/>
      <c r="L153" s="50"/>
      <c r="M153" s="50"/>
      <c r="N153" s="50"/>
      <c r="O153" s="50"/>
      <c r="P153" s="50"/>
      <c r="Q153" s="50"/>
      <c r="R153" s="50"/>
      <c r="S153" s="50" t="s">
        <v>12</v>
      </c>
      <c r="U153" s="5">
        <f>C139/1</f>
        <v>8</v>
      </c>
    </row>
    <row r="154" spans="1:21">
      <c r="A154" s="50" t="s">
        <v>11</v>
      </c>
      <c r="B154" s="50"/>
      <c r="C154" s="50"/>
      <c r="D154" s="50"/>
      <c r="E154" s="50"/>
      <c r="F154" s="50"/>
      <c r="G154" s="50"/>
      <c r="H154" s="50"/>
      <c r="I154" s="50"/>
      <c r="J154" s="50"/>
      <c r="K154" s="50"/>
      <c r="L154" s="50"/>
      <c r="M154" s="51" t="s">
        <v>32</v>
      </c>
      <c r="N154" s="50"/>
      <c r="O154" s="50"/>
      <c r="P154" s="50"/>
      <c r="Q154" s="50"/>
      <c r="R154" s="50"/>
      <c r="S154" s="50" t="s">
        <v>12</v>
      </c>
      <c r="U154" s="5">
        <f>1/M139</f>
        <v>0.25</v>
      </c>
    </row>
    <row r="157" spans="1:21">
      <c r="A157" s="62" t="s">
        <v>13</v>
      </c>
      <c r="B157" s="62"/>
      <c r="C157" s="62"/>
      <c r="D157" s="62"/>
      <c r="E157" s="62"/>
      <c r="F157" s="62"/>
      <c r="G157" s="62"/>
      <c r="H157" s="62"/>
      <c r="I157" s="62"/>
      <c r="J157" s="62"/>
      <c r="K157" s="62"/>
      <c r="L157" s="62"/>
      <c r="M157" s="62"/>
      <c r="N157" s="62"/>
      <c r="O157" s="62"/>
      <c r="P157" s="62"/>
      <c r="Q157" s="62"/>
      <c r="R157" s="62"/>
      <c r="S157" s="62"/>
    </row>
    <row r="158" spans="1:21">
      <c r="A158" s="48" t="s">
        <v>0</v>
      </c>
      <c r="B158" s="49">
        <v>9</v>
      </c>
      <c r="C158" s="49">
        <v>8</v>
      </c>
      <c r="D158" s="49">
        <v>7</v>
      </c>
      <c r="E158" s="49">
        <v>6</v>
      </c>
      <c r="F158" s="49">
        <v>5</v>
      </c>
      <c r="G158" s="49">
        <v>4</v>
      </c>
      <c r="H158" s="49">
        <v>3</v>
      </c>
      <c r="I158" s="49">
        <v>2</v>
      </c>
      <c r="J158" s="49">
        <v>1</v>
      </c>
      <c r="K158" s="49">
        <v>2</v>
      </c>
      <c r="L158" s="49">
        <v>3</v>
      </c>
      <c r="M158" s="49">
        <v>4</v>
      </c>
      <c r="N158" s="49">
        <v>5</v>
      </c>
      <c r="O158" s="49">
        <v>6</v>
      </c>
      <c r="P158" s="49">
        <v>7</v>
      </c>
      <c r="Q158" s="49">
        <v>8</v>
      </c>
      <c r="R158" s="49">
        <v>9</v>
      </c>
      <c r="S158" s="48" t="s">
        <v>0</v>
      </c>
    </row>
    <row r="159" spans="1:21">
      <c r="A159" s="50" t="s">
        <v>14</v>
      </c>
      <c r="B159" s="50"/>
      <c r="C159" s="50"/>
      <c r="D159" s="50"/>
      <c r="E159" s="50"/>
      <c r="F159" s="50"/>
      <c r="G159" s="51" t="s">
        <v>32</v>
      </c>
      <c r="H159" s="50"/>
      <c r="I159" s="50"/>
      <c r="J159" s="50"/>
      <c r="K159" s="50"/>
      <c r="L159" s="50"/>
      <c r="M159" s="50"/>
      <c r="N159" s="50"/>
      <c r="O159" s="50"/>
      <c r="P159" s="50"/>
      <c r="Q159" s="50"/>
      <c r="R159" s="50"/>
      <c r="S159" s="50" t="s">
        <v>19</v>
      </c>
      <c r="U159" s="5">
        <f>G158/1</f>
        <v>4</v>
      </c>
    </row>
    <row r="160" spans="1:21">
      <c r="A160" s="50" t="s">
        <v>14</v>
      </c>
      <c r="B160" s="50"/>
      <c r="C160" s="50"/>
      <c r="D160" s="50"/>
      <c r="E160" s="50"/>
      <c r="F160" s="50"/>
      <c r="G160" s="50"/>
      <c r="H160" s="50"/>
      <c r="I160" s="50"/>
      <c r="J160" s="50"/>
      <c r="K160" s="50"/>
      <c r="L160" s="50"/>
      <c r="M160" s="50"/>
      <c r="N160" s="50"/>
      <c r="O160" s="50"/>
      <c r="P160" s="50"/>
      <c r="Q160" s="51" t="s">
        <v>32</v>
      </c>
      <c r="R160" s="50"/>
      <c r="S160" s="50" t="s">
        <v>15</v>
      </c>
      <c r="U160" s="5">
        <f>1/Q158</f>
        <v>0.125</v>
      </c>
    </row>
    <row r="161" spans="1:21">
      <c r="A161" s="50" t="s">
        <v>14</v>
      </c>
      <c r="B161" s="50"/>
      <c r="C161" s="50"/>
      <c r="D161" s="50"/>
      <c r="E161" s="50"/>
      <c r="F161" s="51" t="s">
        <v>32</v>
      </c>
      <c r="G161" s="50"/>
      <c r="H161" s="50"/>
      <c r="I161" s="50"/>
      <c r="J161" s="50"/>
      <c r="K161" s="50"/>
      <c r="L161" s="50"/>
      <c r="M161" s="50"/>
      <c r="N161" s="50"/>
      <c r="O161" s="50"/>
      <c r="P161" s="50"/>
      <c r="Q161" s="50"/>
      <c r="R161" s="50"/>
      <c r="S161" s="50" t="s">
        <v>16</v>
      </c>
      <c r="U161" s="5">
        <f>F158/1</f>
        <v>5</v>
      </c>
    </row>
    <row r="162" spans="1:21">
      <c r="A162" s="50" t="s">
        <v>14</v>
      </c>
      <c r="B162" s="50"/>
      <c r="C162" s="50"/>
      <c r="D162" s="50"/>
      <c r="E162" s="50"/>
      <c r="F162" s="50"/>
      <c r="G162" s="50"/>
      <c r="H162" s="50"/>
      <c r="I162" s="51" t="s">
        <v>32</v>
      </c>
      <c r="J162" s="50"/>
      <c r="K162" s="50"/>
      <c r="L162" s="50"/>
      <c r="M162" s="50"/>
      <c r="N162" s="50"/>
      <c r="O162" s="50"/>
      <c r="P162" s="50"/>
      <c r="Q162" s="50"/>
      <c r="R162" s="50"/>
      <c r="S162" s="50" t="s">
        <v>17</v>
      </c>
      <c r="U162" s="5">
        <f>I158/1</f>
        <v>2</v>
      </c>
    </row>
    <row r="163" spans="1:21">
      <c r="A163" s="50" t="s">
        <v>14</v>
      </c>
      <c r="B163" s="50"/>
      <c r="C163" s="50"/>
      <c r="D163" s="50"/>
      <c r="E163" s="50"/>
      <c r="F163" s="50"/>
      <c r="G163" s="50"/>
      <c r="H163" s="50"/>
      <c r="I163" s="50"/>
      <c r="J163" s="50"/>
      <c r="K163" s="50"/>
      <c r="L163" s="50"/>
      <c r="M163" s="50"/>
      <c r="N163" s="50"/>
      <c r="O163" s="50"/>
      <c r="P163" s="50"/>
      <c r="Q163" s="50"/>
      <c r="R163" s="51" t="s">
        <v>32</v>
      </c>
      <c r="S163" s="50" t="s">
        <v>18</v>
      </c>
      <c r="U163" s="5">
        <f>1/R158</f>
        <v>0.1111111111111111</v>
      </c>
    </row>
    <row r="164" spans="1:21">
      <c r="A164" s="50" t="s">
        <v>15</v>
      </c>
      <c r="B164" s="50"/>
      <c r="C164" s="50"/>
      <c r="D164" s="51" t="s">
        <v>32</v>
      </c>
      <c r="E164" s="50"/>
      <c r="F164" s="50"/>
      <c r="G164" s="50"/>
      <c r="H164" s="50"/>
      <c r="I164" s="50"/>
      <c r="J164" s="50"/>
      <c r="K164" s="50"/>
      <c r="L164" s="50"/>
      <c r="M164" s="50"/>
      <c r="N164" s="50"/>
      <c r="O164" s="50"/>
      <c r="P164" s="50"/>
      <c r="Q164" s="50"/>
      <c r="R164" s="50"/>
      <c r="S164" s="50" t="s">
        <v>16</v>
      </c>
      <c r="U164" s="5">
        <f>D158/1</f>
        <v>7</v>
      </c>
    </row>
    <row r="165" spans="1:21">
      <c r="A165" s="50" t="s">
        <v>15</v>
      </c>
      <c r="B165" s="50"/>
      <c r="C165" s="50"/>
      <c r="D165" s="51" t="s">
        <v>32</v>
      </c>
      <c r="E165" s="50"/>
      <c r="F165" s="50"/>
      <c r="G165" s="50"/>
      <c r="H165" s="50"/>
      <c r="I165" s="50"/>
      <c r="J165" s="50"/>
      <c r="K165" s="50"/>
      <c r="L165" s="50"/>
      <c r="M165" s="50"/>
      <c r="N165" s="50"/>
      <c r="O165" s="50"/>
      <c r="P165" s="50"/>
      <c r="Q165" s="50"/>
      <c r="R165" s="50"/>
      <c r="S165" s="50" t="s">
        <v>17</v>
      </c>
      <c r="U165" s="5">
        <f>D158/1</f>
        <v>7</v>
      </c>
    </row>
    <row r="166" spans="1:21">
      <c r="A166" s="50" t="s">
        <v>15</v>
      </c>
      <c r="B166" s="50"/>
      <c r="C166" s="50"/>
      <c r="D166" s="50"/>
      <c r="E166" s="50"/>
      <c r="F166" s="50"/>
      <c r="G166" s="50"/>
      <c r="H166" s="50"/>
      <c r="I166" s="50"/>
      <c r="J166" s="50"/>
      <c r="K166" s="50"/>
      <c r="L166" s="50"/>
      <c r="M166" s="50"/>
      <c r="N166" s="50"/>
      <c r="O166" s="50"/>
      <c r="P166" s="50"/>
      <c r="Q166" s="50"/>
      <c r="R166" s="51" t="s">
        <v>32</v>
      </c>
      <c r="S166" s="50" t="s">
        <v>18</v>
      </c>
      <c r="U166" s="5">
        <f>1/R158</f>
        <v>0.1111111111111111</v>
      </c>
    </row>
    <row r="167" spans="1:21">
      <c r="A167" s="50" t="s">
        <v>16</v>
      </c>
      <c r="B167" s="50"/>
      <c r="C167" s="50"/>
      <c r="D167" s="50"/>
      <c r="E167" s="50"/>
      <c r="F167" s="50"/>
      <c r="G167" s="50"/>
      <c r="H167" s="51" t="s">
        <v>32</v>
      </c>
      <c r="I167" s="50"/>
      <c r="J167" s="50"/>
      <c r="K167" s="50"/>
      <c r="L167" s="50"/>
      <c r="M167" s="50"/>
      <c r="N167" s="50"/>
      <c r="O167" s="50"/>
      <c r="P167" s="50"/>
      <c r="Q167" s="50"/>
      <c r="R167" s="50"/>
      <c r="S167" s="50" t="s">
        <v>17</v>
      </c>
      <c r="U167" s="5">
        <f>H158/1</f>
        <v>3</v>
      </c>
    </row>
    <row r="168" spans="1:21">
      <c r="A168" s="50" t="s">
        <v>16</v>
      </c>
      <c r="B168" s="50"/>
      <c r="C168" s="50"/>
      <c r="D168" s="50"/>
      <c r="E168" s="50"/>
      <c r="F168" s="50"/>
      <c r="G168" s="50"/>
      <c r="H168" s="50"/>
      <c r="I168" s="50"/>
      <c r="J168" s="50"/>
      <c r="K168" s="50"/>
      <c r="L168" s="50"/>
      <c r="M168" s="50"/>
      <c r="N168" s="50"/>
      <c r="O168" s="51" t="s">
        <v>32</v>
      </c>
      <c r="P168" s="50"/>
      <c r="Q168" s="50"/>
      <c r="R168" s="50"/>
      <c r="S168" s="50" t="s">
        <v>18</v>
      </c>
      <c r="U168" s="5">
        <f>1/O158</f>
        <v>0.16666666666666666</v>
      </c>
    </row>
    <row r="169" spans="1:21">
      <c r="M169" s="1"/>
      <c r="U169" s="5"/>
    </row>
    <row r="172" spans="1:21">
      <c r="A172" s="62" t="s">
        <v>20</v>
      </c>
      <c r="B172" s="62"/>
      <c r="C172" s="62"/>
      <c r="D172" s="62"/>
      <c r="E172" s="62"/>
      <c r="F172" s="62"/>
      <c r="G172" s="62"/>
      <c r="H172" s="62"/>
      <c r="I172" s="62"/>
      <c r="J172" s="62"/>
      <c r="K172" s="62"/>
      <c r="L172" s="62"/>
      <c r="M172" s="62"/>
      <c r="N172" s="62"/>
      <c r="O172" s="62"/>
      <c r="P172" s="62"/>
      <c r="Q172" s="62"/>
      <c r="R172" s="62"/>
      <c r="S172" s="62"/>
    </row>
    <row r="173" spans="1:21">
      <c r="A173" s="48" t="s">
        <v>0</v>
      </c>
      <c r="B173" s="49">
        <v>9</v>
      </c>
      <c r="C173" s="49">
        <v>8</v>
      </c>
      <c r="D173" s="49">
        <v>7</v>
      </c>
      <c r="E173" s="49">
        <v>6</v>
      </c>
      <c r="F173" s="49">
        <v>5</v>
      </c>
      <c r="G173" s="49">
        <v>4</v>
      </c>
      <c r="H173" s="49">
        <v>3</v>
      </c>
      <c r="I173" s="49">
        <v>2</v>
      </c>
      <c r="J173" s="49">
        <v>1</v>
      </c>
      <c r="K173" s="49">
        <v>2</v>
      </c>
      <c r="L173" s="49">
        <v>3</v>
      </c>
      <c r="M173" s="49">
        <v>4</v>
      </c>
      <c r="N173" s="49">
        <v>5</v>
      </c>
      <c r="O173" s="49">
        <v>6</v>
      </c>
      <c r="P173" s="49">
        <v>7</v>
      </c>
      <c r="Q173" s="49">
        <v>8</v>
      </c>
      <c r="R173" s="49">
        <v>9</v>
      </c>
      <c r="S173" s="48" t="s">
        <v>0</v>
      </c>
    </row>
    <row r="174" spans="1:21">
      <c r="A174" s="50" t="s">
        <v>21</v>
      </c>
      <c r="B174" s="50"/>
      <c r="C174" s="50"/>
      <c r="D174" s="51" t="s">
        <v>32</v>
      </c>
      <c r="E174" s="50"/>
      <c r="F174" s="50"/>
      <c r="G174" s="50"/>
      <c r="H174" s="50"/>
      <c r="I174" s="50"/>
      <c r="J174" s="50"/>
      <c r="K174" s="50"/>
      <c r="L174" s="50"/>
      <c r="M174" s="50"/>
      <c r="N174" s="50"/>
      <c r="O174" s="50"/>
      <c r="P174" s="50"/>
      <c r="Q174" s="50"/>
      <c r="R174" s="50"/>
      <c r="S174" s="50" t="s">
        <v>22</v>
      </c>
      <c r="U174" s="5">
        <f>D173/1</f>
        <v>7</v>
      </c>
    </row>
    <row r="175" spans="1:21">
      <c r="A175" s="50" t="s">
        <v>21</v>
      </c>
      <c r="B175" s="50"/>
      <c r="C175" s="51" t="s">
        <v>32</v>
      </c>
      <c r="D175" s="50"/>
      <c r="E175" s="50"/>
      <c r="F175" s="50"/>
      <c r="G175" s="50"/>
      <c r="H175" s="50"/>
      <c r="I175" s="50"/>
      <c r="J175" s="50"/>
      <c r="K175" s="50"/>
      <c r="L175" s="50"/>
      <c r="M175" s="50"/>
      <c r="N175" s="50"/>
      <c r="O175" s="50"/>
      <c r="P175" s="50"/>
      <c r="Q175" s="50"/>
      <c r="R175" s="50"/>
      <c r="S175" s="50" t="s">
        <v>23</v>
      </c>
      <c r="U175" s="5">
        <f>C173/1</f>
        <v>8</v>
      </c>
    </row>
    <row r="176" spans="1:21">
      <c r="A176" s="50" t="s">
        <v>21</v>
      </c>
      <c r="B176" s="50"/>
      <c r="C176" s="51" t="s">
        <v>32</v>
      </c>
      <c r="D176" s="50"/>
      <c r="E176" s="50"/>
      <c r="F176" s="50"/>
      <c r="G176" s="50"/>
      <c r="H176" s="50"/>
      <c r="I176" s="50"/>
      <c r="J176" s="50"/>
      <c r="K176" s="50"/>
      <c r="L176" s="50"/>
      <c r="M176" s="50"/>
      <c r="N176" s="50"/>
      <c r="O176" s="50"/>
      <c r="P176" s="50"/>
      <c r="Q176" s="50"/>
      <c r="R176" s="50"/>
      <c r="S176" s="50" t="s">
        <v>24</v>
      </c>
      <c r="U176" s="5">
        <f>C173/1</f>
        <v>8</v>
      </c>
    </row>
    <row r="177" spans="1:21">
      <c r="A177" s="50" t="s">
        <v>22</v>
      </c>
      <c r="B177" s="50"/>
      <c r="C177" s="50"/>
      <c r="D177" s="50"/>
      <c r="E177" s="50"/>
      <c r="F177" s="50"/>
      <c r="G177" s="50"/>
      <c r="H177" s="50"/>
      <c r="I177" s="50"/>
      <c r="J177" s="50"/>
      <c r="K177" s="50"/>
      <c r="L177" s="50"/>
      <c r="M177" s="50"/>
      <c r="N177" s="51" t="s">
        <v>32</v>
      </c>
      <c r="O177" s="50"/>
      <c r="P177" s="50"/>
      <c r="Q177" s="50"/>
      <c r="R177" s="50"/>
      <c r="S177" s="50" t="s">
        <v>23</v>
      </c>
      <c r="U177" s="5">
        <f>1/N173</f>
        <v>0.2</v>
      </c>
    </row>
    <row r="178" spans="1:21">
      <c r="A178" s="50" t="s">
        <v>22</v>
      </c>
      <c r="B178" s="50"/>
      <c r="C178" s="50"/>
      <c r="D178" s="50"/>
      <c r="E178" s="50"/>
      <c r="F178" s="50"/>
      <c r="G178" s="50"/>
      <c r="H178" s="50"/>
      <c r="I178" s="51" t="s">
        <v>32</v>
      </c>
      <c r="J178" s="50"/>
      <c r="K178" s="50"/>
      <c r="L178" s="50"/>
      <c r="M178" s="50"/>
      <c r="N178" s="50"/>
      <c r="O178" s="50"/>
      <c r="P178" s="50"/>
      <c r="Q178" s="50"/>
      <c r="R178" s="50"/>
      <c r="S178" s="50" t="s">
        <v>24</v>
      </c>
      <c r="U178" s="5">
        <f>I173/1</f>
        <v>2</v>
      </c>
    </row>
    <row r="179" spans="1:21">
      <c r="A179" s="50" t="s">
        <v>23</v>
      </c>
      <c r="B179" s="50"/>
      <c r="C179" s="50"/>
      <c r="D179" s="50"/>
      <c r="E179" s="51" t="s">
        <v>32</v>
      </c>
      <c r="F179" s="50"/>
      <c r="G179" s="50"/>
      <c r="H179" s="50"/>
      <c r="I179" s="50"/>
      <c r="J179" s="50"/>
      <c r="K179" s="50"/>
      <c r="L179" s="50"/>
      <c r="M179" s="50"/>
      <c r="N179" s="50"/>
      <c r="O179" s="50"/>
      <c r="P179" s="50"/>
      <c r="Q179" s="50"/>
      <c r="R179" s="50"/>
      <c r="S179" s="50" t="s">
        <v>24</v>
      </c>
      <c r="U179" s="5">
        <f>E173/1</f>
        <v>6</v>
      </c>
    </row>
    <row r="182" spans="1:21">
      <c r="A182" s="62" t="s">
        <v>25</v>
      </c>
      <c r="B182" s="62"/>
      <c r="C182" s="62"/>
      <c r="D182" s="62"/>
      <c r="E182" s="62"/>
      <c r="F182" s="62"/>
      <c r="G182" s="62"/>
      <c r="H182" s="62"/>
      <c r="I182" s="62"/>
      <c r="J182" s="62"/>
      <c r="K182" s="62"/>
      <c r="L182" s="62"/>
      <c r="M182" s="62"/>
      <c r="N182" s="62"/>
      <c r="O182" s="62"/>
      <c r="P182" s="62"/>
      <c r="Q182" s="62"/>
      <c r="R182" s="62"/>
      <c r="S182" s="62"/>
    </row>
    <row r="183" spans="1:21">
      <c r="A183" s="48" t="s">
        <v>0</v>
      </c>
      <c r="B183" s="49">
        <v>9</v>
      </c>
      <c r="C183" s="49">
        <v>8</v>
      </c>
      <c r="D183" s="49">
        <v>7</v>
      </c>
      <c r="E183" s="49">
        <v>6</v>
      </c>
      <c r="F183" s="49">
        <v>5</v>
      </c>
      <c r="G183" s="49">
        <v>4</v>
      </c>
      <c r="H183" s="49">
        <v>3</v>
      </c>
      <c r="I183" s="49">
        <v>2</v>
      </c>
      <c r="J183" s="49">
        <v>1</v>
      </c>
      <c r="K183" s="49">
        <v>2</v>
      </c>
      <c r="L183" s="49">
        <v>3</v>
      </c>
      <c r="M183" s="49">
        <v>4</v>
      </c>
      <c r="N183" s="49">
        <v>5</v>
      </c>
      <c r="O183" s="49">
        <v>6</v>
      </c>
      <c r="P183" s="49">
        <v>7</v>
      </c>
      <c r="Q183" s="49">
        <v>8</v>
      </c>
      <c r="R183" s="49">
        <v>9</v>
      </c>
      <c r="S183" s="48" t="s">
        <v>0</v>
      </c>
    </row>
    <row r="184" spans="1:21">
      <c r="A184" s="52" t="s">
        <v>29</v>
      </c>
      <c r="B184" s="50"/>
      <c r="C184" s="50"/>
      <c r="D184" s="50"/>
      <c r="E184" s="50"/>
      <c r="F184" s="50"/>
      <c r="G184" s="50"/>
      <c r="H184" s="50"/>
      <c r="I184" s="50"/>
      <c r="J184" s="50"/>
      <c r="K184" s="50"/>
      <c r="L184" s="51" t="s">
        <v>32</v>
      </c>
      <c r="M184" s="50"/>
      <c r="N184" s="50"/>
      <c r="O184" s="50"/>
      <c r="P184" s="50"/>
      <c r="Q184" s="50"/>
      <c r="R184" s="50"/>
      <c r="S184" s="52" t="s">
        <v>26</v>
      </c>
      <c r="U184" s="5">
        <f>1/L183</f>
        <v>0.33333333333333331</v>
      </c>
    </row>
    <row r="185" spans="1:21">
      <c r="A185" s="52" t="s">
        <v>29</v>
      </c>
      <c r="B185" s="50"/>
      <c r="C185" s="50"/>
      <c r="D185" s="50"/>
      <c r="E185" s="50"/>
      <c r="F185" s="51" t="s">
        <v>32</v>
      </c>
      <c r="G185" s="50"/>
      <c r="H185" s="50"/>
      <c r="I185" s="50"/>
      <c r="J185" s="50"/>
      <c r="K185" s="50"/>
      <c r="L185" s="50"/>
      <c r="M185" s="50"/>
      <c r="N185" s="50"/>
      <c r="O185" s="50"/>
      <c r="P185" s="50"/>
      <c r="Q185" s="50"/>
      <c r="R185" s="50"/>
      <c r="S185" s="52" t="s">
        <v>27</v>
      </c>
      <c r="U185" s="5">
        <f>F183/1</f>
        <v>5</v>
      </c>
    </row>
    <row r="186" spans="1:21">
      <c r="A186" s="52" t="s">
        <v>29</v>
      </c>
      <c r="B186" s="50"/>
      <c r="C186" s="51" t="s">
        <v>32</v>
      </c>
      <c r="D186" s="50"/>
      <c r="E186" s="50"/>
      <c r="F186" s="50"/>
      <c r="G186" s="50"/>
      <c r="H186" s="50"/>
      <c r="I186" s="50"/>
      <c r="J186" s="50"/>
      <c r="K186" s="50"/>
      <c r="L186" s="50"/>
      <c r="M186" s="50"/>
      <c r="N186" s="50"/>
      <c r="O186" s="50"/>
      <c r="P186" s="50"/>
      <c r="Q186" s="50"/>
      <c r="R186" s="50"/>
      <c r="S186" s="52" t="s">
        <v>28</v>
      </c>
      <c r="U186" s="5">
        <f>C183/1</f>
        <v>8</v>
      </c>
    </row>
    <row r="187" spans="1:21">
      <c r="A187" s="52" t="s">
        <v>26</v>
      </c>
      <c r="B187" s="50"/>
      <c r="C187" s="50"/>
      <c r="D187" s="51" t="s">
        <v>32</v>
      </c>
      <c r="E187" s="50"/>
      <c r="F187" s="50"/>
      <c r="G187" s="50"/>
      <c r="H187" s="50"/>
      <c r="I187" s="50"/>
      <c r="J187" s="50"/>
      <c r="K187" s="50"/>
      <c r="L187" s="50"/>
      <c r="M187" s="50"/>
      <c r="N187" s="50"/>
      <c r="O187" s="50"/>
      <c r="P187" s="50"/>
      <c r="Q187" s="50"/>
      <c r="R187" s="50"/>
      <c r="S187" s="52" t="s">
        <v>27</v>
      </c>
      <c r="U187" s="5">
        <f>D183/1</f>
        <v>7</v>
      </c>
    </row>
    <row r="188" spans="1:21">
      <c r="A188" s="52" t="s">
        <v>26</v>
      </c>
      <c r="B188" s="51" t="s">
        <v>32</v>
      </c>
      <c r="C188" s="50"/>
      <c r="D188" s="50"/>
      <c r="E188" s="50"/>
      <c r="F188" s="50"/>
      <c r="G188" s="50"/>
      <c r="H188" s="50"/>
      <c r="I188" s="50"/>
      <c r="J188" s="50"/>
      <c r="K188" s="50"/>
      <c r="L188" s="50"/>
      <c r="M188" s="50"/>
      <c r="N188" s="50"/>
      <c r="O188" s="50"/>
      <c r="P188" s="50"/>
      <c r="Q188" s="50"/>
      <c r="R188" s="50"/>
      <c r="S188" s="52" t="s">
        <v>28</v>
      </c>
      <c r="U188" s="5">
        <f>B183/1</f>
        <v>9</v>
      </c>
    </row>
    <row r="189" spans="1:21">
      <c r="A189" s="52" t="s">
        <v>27</v>
      </c>
      <c r="B189" s="50"/>
      <c r="C189" s="50"/>
      <c r="D189" s="50"/>
      <c r="E189" s="50"/>
      <c r="F189" s="50"/>
      <c r="G189" s="50"/>
      <c r="H189" s="50"/>
      <c r="I189" s="51" t="s">
        <v>32</v>
      </c>
      <c r="J189" s="50"/>
      <c r="K189" s="50"/>
      <c r="L189" s="50"/>
      <c r="M189" s="50"/>
      <c r="N189" s="50"/>
      <c r="O189" s="50"/>
      <c r="P189" s="50"/>
      <c r="Q189" s="50"/>
      <c r="R189" s="50"/>
      <c r="S189" s="52" t="s">
        <v>28</v>
      </c>
      <c r="U189" s="5">
        <f>I183/1</f>
        <v>2</v>
      </c>
    </row>
  </sheetData>
  <mergeCells count="23">
    <mergeCell ref="A2:S2"/>
    <mergeCell ref="A11:S11"/>
    <mergeCell ref="A30:S30"/>
    <mergeCell ref="A45:S45"/>
    <mergeCell ref="A55:S55"/>
    <mergeCell ref="A138:S138"/>
    <mergeCell ref="A157:S157"/>
    <mergeCell ref="A172:S172"/>
    <mergeCell ref="A182:S182"/>
    <mergeCell ref="A65:S65"/>
    <mergeCell ref="A74:S74"/>
    <mergeCell ref="A93:S93"/>
    <mergeCell ref="A108:S108"/>
    <mergeCell ref="A118:S118"/>
    <mergeCell ref="W44:W45"/>
    <mergeCell ref="X44:AL44"/>
    <mergeCell ref="W4:W5"/>
    <mergeCell ref="X4:AC4"/>
    <mergeCell ref="A129:S129"/>
    <mergeCell ref="W12:W13"/>
    <mergeCell ref="W20:W21"/>
    <mergeCell ref="W28:W29"/>
    <mergeCell ref="W36:W3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D89"/>
  <sheetViews>
    <sheetView zoomScale="40" zoomScaleNormal="40" workbookViewId="0">
      <selection activeCell="AB21" sqref="AB21"/>
    </sheetView>
  </sheetViews>
  <sheetFormatPr defaultRowHeight="15"/>
  <cols>
    <col min="1" max="1" width="21.42578125" customWidth="1"/>
    <col min="2" max="2" width="38.85546875" customWidth="1"/>
    <col min="3" max="3" width="6.42578125" customWidth="1"/>
    <col min="4" max="4" width="6.7109375" customWidth="1"/>
    <col min="7" max="7" width="12.28515625" customWidth="1"/>
    <col min="8" max="8" width="10.28515625" bestFit="1" customWidth="1"/>
    <col min="9" max="9" width="11.42578125" customWidth="1"/>
    <col min="10" max="13" width="10.28515625" bestFit="1" customWidth="1"/>
    <col min="23" max="23" width="22.28515625" customWidth="1"/>
    <col min="24" max="24" width="42.28515625" customWidth="1"/>
    <col min="28" max="28" width="22.5703125" customWidth="1"/>
  </cols>
  <sheetData>
    <row r="1" spans="1:30">
      <c r="A1" s="6" t="s">
        <v>45</v>
      </c>
    </row>
    <row r="2" spans="1:30">
      <c r="A2" s="69" t="s">
        <v>44</v>
      </c>
      <c r="B2" s="69" t="s">
        <v>0</v>
      </c>
      <c r="C2" s="68" t="s">
        <v>48</v>
      </c>
      <c r="D2" s="68" t="s">
        <v>49</v>
      </c>
    </row>
    <row r="3" spans="1:30">
      <c r="A3" s="69"/>
      <c r="B3" s="69"/>
      <c r="C3" s="68"/>
      <c r="D3" s="68"/>
      <c r="G3" s="67" t="s">
        <v>51</v>
      </c>
      <c r="H3" s="67"/>
      <c r="I3" s="67"/>
      <c r="W3" s="65" t="s">
        <v>57</v>
      </c>
      <c r="X3" s="65"/>
      <c r="Y3" s="4"/>
      <c r="Z3" s="4"/>
      <c r="AA3" s="4"/>
      <c r="AB3" s="4"/>
    </row>
    <row r="4" spans="1:30">
      <c r="A4" s="66" t="s">
        <v>29</v>
      </c>
      <c r="B4" s="50" t="s">
        <v>1</v>
      </c>
      <c r="C4" s="54">
        <v>4</v>
      </c>
      <c r="D4" s="54">
        <v>7</v>
      </c>
      <c r="G4" t="s">
        <v>52</v>
      </c>
    </row>
    <row r="5" spans="1:30" ht="15" customHeight="1">
      <c r="A5" s="66"/>
      <c r="B5" s="50" t="s">
        <v>2</v>
      </c>
      <c r="C5" s="54">
        <v>6</v>
      </c>
      <c r="D5" s="54">
        <v>9</v>
      </c>
      <c r="G5" s="68" t="s">
        <v>36</v>
      </c>
      <c r="H5" s="61" t="s">
        <v>37</v>
      </c>
      <c r="I5" s="61"/>
      <c r="J5" s="61"/>
      <c r="K5" s="61"/>
      <c r="L5" s="61"/>
      <c r="M5" s="61"/>
      <c r="N5" s="61"/>
      <c r="O5" s="61"/>
      <c r="W5" s="56" t="s">
        <v>44</v>
      </c>
      <c r="X5" s="56" t="s">
        <v>0</v>
      </c>
      <c r="Y5" s="56" t="s">
        <v>46</v>
      </c>
      <c r="Z5" s="56" t="s">
        <v>47</v>
      </c>
      <c r="AB5" s="9"/>
      <c r="AD5" s="8" t="s">
        <v>58</v>
      </c>
    </row>
    <row r="6" spans="1:30">
      <c r="A6" s="66"/>
      <c r="B6" s="50" t="s">
        <v>3</v>
      </c>
      <c r="C6" s="54">
        <v>8</v>
      </c>
      <c r="D6" s="54">
        <v>8</v>
      </c>
      <c r="G6" s="68"/>
      <c r="H6" s="61">
        <v>1</v>
      </c>
      <c r="I6" s="61"/>
      <c r="J6" s="61">
        <v>2</v>
      </c>
      <c r="K6" s="61"/>
      <c r="L6" s="61">
        <v>3</v>
      </c>
      <c r="M6" s="61"/>
      <c r="N6" s="61">
        <v>4</v>
      </c>
      <c r="O6" s="61"/>
      <c r="W6" s="66" t="s">
        <v>29</v>
      </c>
      <c r="X6" s="50" t="s">
        <v>1</v>
      </c>
      <c r="Y6" s="58">
        <v>4</v>
      </c>
      <c r="Z6" s="58">
        <v>7.67</v>
      </c>
      <c r="AB6" s="56" t="s">
        <v>44</v>
      </c>
      <c r="AC6" s="56" t="s">
        <v>46</v>
      </c>
      <c r="AD6" s="56" t="s">
        <v>47</v>
      </c>
    </row>
    <row r="7" spans="1:30">
      <c r="A7" s="66"/>
      <c r="B7" s="50" t="s">
        <v>50</v>
      </c>
      <c r="C7" s="54">
        <v>8</v>
      </c>
      <c r="D7" s="54">
        <v>10</v>
      </c>
      <c r="G7" s="68"/>
      <c r="H7" s="56" t="s">
        <v>46</v>
      </c>
      <c r="I7" s="56" t="s">
        <v>47</v>
      </c>
      <c r="J7" s="56" t="s">
        <v>46</v>
      </c>
      <c r="K7" s="56" t="s">
        <v>47</v>
      </c>
      <c r="L7" s="56" t="s">
        <v>46</v>
      </c>
      <c r="M7" s="56" t="s">
        <v>47</v>
      </c>
      <c r="N7" s="56" t="s">
        <v>46</v>
      </c>
      <c r="O7" s="56" t="s">
        <v>47</v>
      </c>
      <c r="W7" s="66"/>
      <c r="X7" s="50" t="s">
        <v>2</v>
      </c>
      <c r="Y7" s="58">
        <v>5.67</v>
      </c>
      <c r="Z7" s="58">
        <v>8.67</v>
      </c>
      <c r="AB7" s="54" t="s">
        <v>29</v>
      </c>
      <c r="AC7" s="58">
        <v>6</v>
      </c>
      <c r="AD7" s="58">
        <v>8.33</v>
      </c>
    </row>
    <row r="8" spans="1:30">
      <c r="A8" s="66" t="s">
        <v>26</v>
      </c>
      <c r="B8" s="50" t="s">
        <v>7</v>
      </c>
      <c r="C8" s="54">
        <v>7</v>
      </c>
      <c r="D8" s="54">
        <v>7</v>
      </c>
      <c r="G8" s="56">
        <v>1</v>
      </c>
      <c r="H8" s="55">
        <f>C4/1</f>
        <v>4</v>
      </c>
      <c r="I8" s="55">
        <f>D4/1</f>
        <v>7</v>
      </c>
      <c r="J8" s="55">
        <f>C5/1</f>
        <v>6</v>
      </c>
      <c r="K8" s="55">
        <f>D5/1</f>
        <v>9</v>
      </c>
      <c r="L8" s="55">
        <f>C6/1</f>
        <v>8</v>
      </c>
      <c r="M8" s="55">
        <f>D6/1</f>
        <v>8</v>
      </c>
      <c r="N8" s="55">
        <f>C7/1</f>
        <v>8</v>
      </c>
      <c r="O8" s="55">
        <f>D7/1</f>
        <v>10</v>
      </c>
      <c r="W8" s="66"/>
      <c r="X8" s="50" t="s">
        <v>3</v>
      </c>
      <c r="Y8" s="58">
        <v>6.67</v>
      </c>
      <c r="Z8" s="58">
        <v>8.67</v>
      </c>
      <c r="AB8" s="54" t="s">
        <v>26</v>
      </c>
      <c r="AC8" s="58">
        <v>6.67</v>
      </c>
      <c r="AD8" s="58">
        <v>9</v>
      </c>
    </row>
    <row r="9" spans="1:30">
      <c r="A9" s="66"/>
      <c r="B9" s="50" t="s">
        <v>8</v>
      </c>
      <c r="C9" s="54">
        <v>7</v>
      </c>
      <c r="D9" s="54">
        <v>9</v>
      </c>
      <c r="G9" s="56">
        <v>2</v>
      </c>
      <c r="H9" s="55">
        <f>C34/1</f>
        <v>3</v>
      </c>
      <c r="I9" s="55">
        <f>D34/1</f>
        <v>8</v>
      </c>
      <c r="J9" s="55">
        <f>C35/1</f>
        <v>6</v>
      </c>
      <c r="K9" s="55">
        <f>D35/1</f>
        <v>8</v>
      </c>
      <c r="L9" s="55">
        <f>C36/1</f>
        <v>6</v>
      </c>
      <c r="M9" s="55">
        <f>D36/1</f>
        <v>8</v>
      </c>
      <c r="N9" s="55">
        <f>C37/1</f>
        <v>3</v>
      </c>
      <c r="O9" s="55">
        <f>D37/1</f>
        <v>10</v>
      </c>
      <c r="W9" s="66"/>
      <c r="X9" s="50" t="s">
        <v>50</v>
      </c>
      <c r="Y9" s="58">
        <v>5.67</v>
      </c>
      <c r="Z9" s="58">
        <v>10</v>
      </c>
      <c r="AB9" s="54" t="s">
        <v>27</v>
      </c>
      <c r="AC9" s="58">
        <v>6.67</v>
      </c>
      <c r="AD9" s="58">
        <v>8.67</v>
      </c>
    </row>
    <row r="10" spans="1:30">
      <c r="A10" s="66"/>
      <c r="B10" s="50" t="s">
        <v>9</v>
      </c>
      <c r="C10" s="54">
        <v>6</v>
      </c>
      <c r="D10" s="54">
        <v>8</v>
      </c>
      <c r="G10" s="56">
        <v>3</v>
      </c>
      <c r="H10" s="55">
        <f>C64/1</f>
        <v>5</v>
      </c>
      <c r="I10" s="55">
        <f>D64/1</f>
        <v>8</v>
      </c>
      <c r="J10" s="55">
        <f>C65/1</f>
        <v>5</v>
      </c>
      <c r="K10" s="55">
        <f>D65/1</f>
        <v>9</v>
      </c>
      <c r="L10" s="55">
        <f>C66/1</f>
        <v>6</v>
      </c>
      <c r="M10" s="55">
        <f>D66/1</f>
        <v>10</v>
      </c>
      <c r="N10" s="55">
        <f>C67/1</f>
        <v>6</v>
      </c>
      <c r="O10" s="55">
        <f>D67/1</f>
        <v>10</v>
      </c>
      <c r="W10" s="66" t="s">
        <v>26</v>
      </c>
      <c r="X10" s="50" t="s">
        <v>7</v>
      </c>
      <c r="Y10" s="58">
        <v>7.67</v>
      </c>
      <c r="Z10" s="58">
        <v>7.33</v>
      </c>
      <c r="AB10" s="54" t="s">
        <v>28</v>
      </c>
      <c r="AC10" s="58">
        <v>7.67</v>
      </c>
      <c r="AD10" s="58">
        <v>8.33</v>
      </c>
    </row>
    <row r="11" spans="1:30">
      <c r="A11" s="66"/>
      <c r="B11" s="50" t="s">
        <v>10</v>
      </c>
      <c r="C11" s="54">
        <v>7</v>
      </c>
      <c r="D11" s="54">
        <v>10</v>
      </c>
      <c r="G11" s="56" t="s">
        <v>42</v>
      </c>
      <c r="H11" s="55">
        <f>(H8+H9+H10)/3</f>
        <v>4</v>
      </c>
      <c r="I11" s="55">
        <f t="shared" ref="I11:O11" si="0">(I8+I9+I10)/3</f>
        <v>7.666666666666667</v>
      </c>
      <c r="J11" s="55">
        <f t="shared" si="0"/>
        <v>5.666666666666667</v>
      </c>
      <c r="K11" s="55">
        <f t="shared" si="0"/>
        <v>8.6666666666666661</v>
      </c>
      <c r="L11" s="55">
        <f t="shared" si="0"/>
        <v>6.666666666666667</v>
      </c>
      <c r="M11" s="55">
        <f t="shared" si="0"/>
        <v>8.6666666666666661</v>
      </c>
      <c r="N11" s="55">
        <f t="shared" si="0"/>
        <v>5.666666666666667</v>
      </c>
      <c r="O11" s="55">
        <f t="shared" si="0"/>
        <v>10</v>
      </c>
      <c r="W11" s="66"/>
      <c r="X11" s="50" t="s">
        <v>8</v>
      </c>
      <c r="Y11" s="58">
        <v>7.33</v>
      </c>
      <c r="Z11" s="58">
        <v>9.67</v>
      </c>
    </row>
    <row r="12" spans="1:30">
      <c r="A12" s="66"/>
      <c r="B12" s="50" t="s">
        <v>11</v>
      </c>
      <c r="C12" s="54">
        <v>7</v>
      </c>
      <c r="D12" s="54">
        <v>10</v>
      </c>
      <c r="W12" s="66"/>
      <c r="X12" s="50" t="s">
        <v>9</v>
      </c>
      <c r="Y12" s="58">
        <v>6.67</v>
      </c>
      <c r="Z12" s="58">
        <v>7.67</v>
      </c>
    </row>
    <row r="13" spans="1:30">
      <c r="A13" s="66"/>
      <c r="B13" s="50" t="s">
        <v>12</v>
      </c>
      <c r="C13" s="54">
        <v>7</v>
      </c>
      <c r="D13" s="54">
        <v>9</v>
      </c>
      <c r="G13" t="s">
        <v>53</v>
      </c>
      <c r="W13" s="66"/>
      <c r="X13" s="50" t="s">
        <v>10</v>
      </c>
      <c r="Y13" s="58">
        <v>7.67</v>
      </c>
      <c r="Z13" s="58">
        <v>10</v>
      </c>
    </row>
    <row r="14" spans="1:30">
      <c r="A14" s="66" t="s">
        <v>27</v>
      </c>
      <c r="B14" s="50" t="s">
        <v>14</v>
      </c>
      <c r="C14" s="54">
        <v>3</v>
      </c>
      <c r="D14" s="54">
        <v>6</v>
      </c>
      <c r="G14" s="68" t="s">
        <v>36</v>
      </c>
      <c r="H14" s="61" t="s">
        <v>37</v>
      </c>
      <c r="I14" s="61"/>
      <c r="J14" s="61"/>
      <c r="K14" s="61"/>
      <c r="L14" s="61"/>
      <c r="M14" s="61"/>
      <c r="N14" s="61"/>
      <c r="O14" s="61"/>
      <c r="P14" s="61"/>
      <c r="Q14" s="61"/>
      <c r="R14" s="61"/>
      <c r="S14" s="61"/>
      <c r="W14" s="66"/>
      <c r="X14" s="50" t="s">
        <v>11</v>
      </c>
      <c r="Y14" s="58">
        <v>6.67</v>
      </c>
      <c r="Z14" s="58">
        <v>9.67</v>
      </c>
    </row>
    <row r="15" spans="1:30">
      <c r="A15" s="66"/>
      <c r="B15" s="50" t="s">
        <v>15</v>
      </c>
      <c r="C15" s="54">
        <v>8</v>
      </c>
      <c r="D15" s="54">
        <v>10</v>
      </c>
      <c r="G15" s="68"/>
      <c r="H15" s="61">
        <v>1</v>
      </c>
      <c r="I15" s="61"/>
      <c r="J15" s="61">
        <v>2</v>
      </c>
      <c r="K15" s="61"/>
      <c r="L15" s="61">
        <v>3</v>
      </c>
      <c r="M15" s="61"/>
      <c r="N15" s="61">
        <v>4</v>
      </c>
      <c r="O15" s="61"/>
      <c r="P15" s="61">
        <v>5</v>
      </c>
      <c r="Q15" s="61"/>
      <c r="R15" s="61">
        <v>6</v>
      </c>
      <c r="S15" s="61"/>
      <c r="W15" s="66"/>
      <c r="X15" s="50" t="s">
        <v>12</v>
      </c>
      <c r="Y15" s="58">
        <v>6.33</v>
      </c>
      <c r="Z15" s="58">
        <v>9</v>
      </c>
    </row>
    <row r="16" spans="1:30">
      <c r="A16" s="66"/>
      <c r="B16" s="50" t="s">
        <v>16</v>
      </c>
      <c r="C16" s="54">
        <v>7</v>
      </c>
      <c r="D16" s="54">
        <v>9</v>
      </c>
      <c r="G16" s="68"/>
      <c r="H16" s="56" t="s">
        <v>46</v>
      </c>
      <c r="I16" s="56" t="s">
        <v>47</v>
      </c>
      <c r="J16" s="56" t="s">
        <v>46</v>
      </c>
      <c r="K16" s="56" t="s">
        <v>47</v>
      </c>
      <c r="L16" s="56" t="s">
        <v>46</v>
      </c>
      <c r="M16" s="56" t="s">
        <v>47</v>
      </c>
      <c r="N16" s="56" t="s">
        <v>46</v>
      </c>
      <c r="O16" s="56" t="s">
        <v>47</v>
      </c>
      <c r="P16" s="56" t="s">
        <v>46</v>
      </c>
      <c r="Q16" s="56" t="s">
        <v>47</v>
      </c>
      <c r="R16" s="56" t="s">
        <v>46</v>
      </c>
      <c r="S16" s="56" t="s">
        <v>47</v>
      </c>
      <c r="W16" s="66" t="s">
        <v>27</v>
      </c>
      <c r="X16" s="50" t="s">
        <v>14</v>
      </c>
      <c r="Y16" s="58">
        <v>3</v>
      </c>
      <c r="Z16" s="58">
        <v>6.67</v>
      </c>
    </row>
    <row r="17" spans="1:26">
      <c r="A17" s="66"/>
      <c r="B17" s="50" t="s">
        <v>17</v>
      </c>
      <c r="C17" s="54">
        <v>5</v>
      </c>
      <c r="D17" s="54">
        <v>8</v>
      </c>
      <c r="G17" s="56">
        <v>1</v>
      </c>
      <c r="H17" s="55">
        <f>C8/1</f>
        <v>7</v>
      </c>
      <c r="I17" s="55">
        <f>D8/1</f>
        <v>7</v>
      </c>
      <c r="J17" s="55">
        <f>C9/1</f>
        <v>7</v>
      </c>
      <c r="K17" s="55">
        <f>D9/1</f>
        <v>9</v>
      </c>
      <c r="L17" s="55">
        <f>C10/1</f>
        <v>6</v>
      </c>
      <c r="M17" s="55">
        <f>D10/1</f>
        <v>8</v>
      </c>
      <c r="N17" s="55">
        <f>C11/1</f>
        <v>7</v>
      </c>
      <c r="O17" s="55">
        <f>D11/1</f>
        <v>10</v>
      </c>
      <c r="P17" s="55">
        <f>C12/1</f>
        <v>7</v>
      </c>
      <c r="Q17" s="55">
        <f>D12/1</f>
        <v>10</v>
      </c>
      <c r="R17" s="55">
        <f>C13/1</f>
        <v>7</v>
      </c>
      <c r="S17" s="55">
        <f>D13/1</f>
        <v>9</v>
      </c>
      <c r="W17" s="66"/>
      <c r="X17" s="50" t="s">
        <v>15</v>
      </c>
      <c r="Y17" s="58">
        <v>7.33</v>
      </c>
      <c r="Z17" s="58">
        <v>10</v>
      </c>
    </row>
    <row r="18" spans="1:26">
      <c r="A18" s="66"/>
      <c r="B18" s="50" t="s">
        <v>18</v>
      </c>
      <c r="C18" s="54">
        <v>8</v>
      </c>
      <c r="D18" s="54">
        <v>10</v>
      </c>
      <c r="G18" s="56">
        <v>2</v>
      </c>
      <c r="H18" s="55">
        <f>C38/1</f>
        <v>8</v>
      </c>
      <c r="I18" s="55">
        <f>D38/1</f>
        <v>7</v>
      </c>
      <c r="J18" s="55">
        <f>C39/1</f>
        <v>8</v>
      </c>
      <c r="K18" s="55">
        <f>D39/1</f>
        <v>10</v>
      </c>
      <c r="L18" s="55">
        <f>C40/1</f>
        <v>7</v>
      </c>
      <c r="M18" s="55">
        <f>D40/1</f>
        <v>7</v>
      </c>
      <c r="N18" s="55">
        <f>C41/1</f>
        <v>8</v>
      </c>
      <c r="O18" s="55">
        <f>D41/1</f>
        <v>10</v>
      </c>
      <c r="P18" s="55">
        <f>C42/1</f>
        <v>6</v>
      </c>
      <c r="Q18" s="55">
        <f>D42/1</f>
        <v>10</v>
      </c>
      <c r="R18" s="55">
        <f>C43/1</f>
        <v>6</v>
      </c>
      <c r="S18" s="55">
        <f>D43/1</f>
        <v>9</v>
      </c>
      <c r="W18" s="66"/>
      <c r="X18" s="50" t="s">
        <v>16</v>
      </c>
      <c r="Y18" s="58">
        <v>7</v>
      </c>
      <c r="Z18" s="58">
        <v>8</v>
      </c>
    </row>
    <row r="19" spans="1:26">
      <c r="A19" s="66" t="s">
        <v>28</v>
      </c>
      <c r="B19" s="50" t="s">
        <v>21</v>
      </c>
      <c r="C19" s="54">
        <v>9</v>
      </c>
      <c r="D19" s="54">
        <v>10</v>
      </c>
      <c r="G19" s="56">
        <v>3</v>
      </c>
      <c r="H19" s="55">
        <f>C68/1</f>
        <v>8</v>
      </c>
      <c r="I19" s="55">
        <f>D68/1</f>
        <v>8</v>
      </c>
      <c r="J19" s="55">
        <f>C69/1</f>
        <v>7</v>
      </c>
      <c r="K19" s="55">
        <f>D69/1</f>
        <v>10</v>
      </c>
      <c r="L19" s="55">
        <f>C70/1</f>
        <v>7</v>
      </c>
      <c r="M19" s="55">
        <f>D70/1</f>
        <v>8</v>
      </c>
      <c r="N19" s="55">
        <f>C71/1</f>
        <v>8</v>
      </c>
      <c r="O19" s="55">
        <f>D71/1</f>
        <v>10</v>
      </c>
      <c r="P19" s="55">
        <f>C72/1</f>
        <v>7</v>
      </c>
      <c r="Q19" s="55">
        <f>D72/1</f>
        <v>9</v>
      </c>
      <c r="R19" s="55">
        <f>C73/1</f>
        <v>6</v>
      </c>
      <c r="S19" s="55">
        <f>D73/1</f>
        <v>9</v>
      </c>
      <c r="W19" s="66"/>
      <c r="X19" s="50" t="s">
        <v>17</v>
      </c>
      <c r="Y19" s="58">
        <v>4.67</v>
      </c>
      <c r="Z19" s="58">
        <v>7.33</v>
      </c>
    </row>
    <row r="20" spans="1:26">
      <c r="A20" s="66"/>
      <c r="B20" s="50" t="s">
        <v>22</v>
      </c>
      <c r="C20" s="54">
        <v>9</v>
      </c>
      <c r="D20" s="54">
        <v>9</v>
      </c>
      <c r="G20" s="56" t="s">
        <v>42</v>
      </c>
      <c r="H20" s="55">
        <f>(H17+H18+H19)/3</f>
        <v>7.666666666666667</v>
      </c>
      <c r="I20" s="55">
        <f t="shared" ref="I20:S20" si="1">(I17+I18+I19)/3</f>
        <v>7.333333333333333</v>
      </c>
      <c r="J20" s="55">
        <f t="shared" si="1"/>
        <v>7.333333333333333</v>
      </c>
      <c r="K20" s="55">
        <f t="shared" si="1"/>
        <v>9.6666666666666661</v>
      </c>
      <c r="L20" s="55">
        <f t="shared" si="1"/>
        <v>6.666666666666667</v>
      </c>
      <c r="M20" s="55">
        <f t="shared" si="1"/>
        <v>7.666666666666667</v>
      </c>
      <c r="N20" s="55">
        <f t="shared" si="1"/>
        <v>7.666666666666667</v>
      </c>
      <c r="O20" s="55">
        <f t="shared" si="1"/>
        <v>10</v>
      </c>
      <c r="P20" s="55">
        <f t="shared" si="1"/>
        <v>6.666666666666667</v>
      </c>
      <c r="Q20" s="55">
        <f t="shared" si="1"/>
        <v>9.6666666666666661</v>
      </c>
      <c r="R20" s="55">
        <f t="shared" si="1"/>
        <v>6.333333333333333</v>
      </c>
      <c r="S20" s="55">
        <f t="shared" si="1"/>
        <v>9</v>
      </c>
      <c r="W20" s="66"/>
      <c r="X20" s="50" t="s">
        <v>18</v>
      </c>
      <c r="Y20" s="58">
        <v>5.67</v>
      </c>
      <c r="Z20" s="58">
        <v>10</v>
      </c>
    </row>
    <row r="21" spans="1:26">
      <c r="A21" s="66"/>
      <c r="B21" s="50" t="s">
        <v>23</v>
      </c>
      <c r="C21" s="54">
        <v>8</v>
      </c>
      <c r="D21" s="54">
        <v>10</v>
      </c>
      <c r="W21" s="66" t="s">
        <v>28</v>
      </c>
      <c r="X21" s="50" t="s">
        <v>21</v>
      </c>
      <c r="Y21" s="58">
        <v>7.67</v>
      </c>
      <c r="Z21" s="58">
        <v>10</v>
      </c>
    </row>
    <row r="22" spans="1:26">
      <c r="A22" s="66"/>
      <c r="B22" s="50" t="s">
        <v>24</v>
      </c>
      <c r="C22" s="54">
        <v>8</v>
      </c>
      <c r="D22" s="54">
        <v>7</v>
      </c>
      <c r="G22" t="s">
        <v>54</v>
      </c>
      <c r="W22" s="66"/>
      <c r="X22" s="50" t="s">
        <v>22</v>
      </c>
      <c r="Y22" s="58">
        <v>8.33</v>
      </c>
      <c r="Z22" s="58">
        <v>7.67</v>
      </c>
    </row>
    <row r="23" spans="1:26" ht="15" customHeight="1">
      <c r="G23" s="68" t="s">
        <v>36</v>
      </c>
      <c r="H23" s="61" t="s">
        <v>37</v>
      </c>
      <c r="I23" s="61"/>
      <c r="J23" s="61"/>
      <c r="K23" s="61"/>
      <c r="L23" s="61"/>
      <c r="M23" s="61"/>
      <c r="N23" s="61"/>
      <c r="O23" s="61"/>
      <c r="P23" s="61"/>
      <c r="Q23" s="61"/>
      <c r="W23" s="66"/>
      <c r="X23" s="50" t="s">
        <v>23</v>
      </c>
      <c r="Y23" s="58">
        <v>8.67</v>
      </c>
      <c r="Z23" s="58">
        <v>9.67</v>
      </c>
    </row>
    <row r="24" spans="1:26">
      <c r="A24" s="69" t="s">
        <v>44</v>
      </c>
      <c r="B24" s="69"/>
      <c r="C24" s="68" t="s">
        <v>48</v>
      </c>
      <c r="D24" s="68" t="s">
        <v>49</v>
      </c>
      <c r="G24" s="68"/>
      <c r="H24" s="61">
        <v>1</v>
      </c>
      <c r="I24" s="61"/>
      <c r="J24" s="61">
        <v>2</v>
      </c>
      <c r="K24" s="61"/>
      <c r="L24" s="61">
        <v>3</v>
      </c>
      <c r="M24" s="61"/>
      <c r="N24" s="61">
        <v>4</v>
      </c>
      <c r="O24" s="61"/>
      <c r="P24" s="61">
        <v>5</v>
      </c>
      <c r="Q24" s="61"/>
      <c r="W24" s="66"/>
      <c r="X24" s="50" t="s">
        <v>24</v>
      </c>
      <c r="Y24" s="58">
        <v>7.33</v>
      </c>
      <c r="Z24" s="58">
        <v>8</v>
      </c>
    </row>
    <row r="25" spans="1:26">
      <c r="A25" s="69"/>
      <c r="B25" s="69"/>
      <c r="C25" s="68"/>
      <c r="D25" s="68"/>
      <c r="G25" s="68"/>
      <c r="H25" s="56" t="s">
        <v>46</v>
      </c>
      <c r="I25" s="56" t="s">
        <v>47</v>
      </c>
      <c r="J25" s="56" t="s">
        <v>46</v>
      </c>
      <c r="K25" s="56" t="s">
        <v>47</v>
      </c>
      <c r="L25" s="56" t="s">
        <v>46</v>
      </c>
      <c r="M25" s="56" t="s">
        <v>47</v>
      </c>
      <c r="N25" s="56" t="s">
        <v>46</v>
      </c>
      <c r="O25" s="56" t="s">
        <v>47</v>
      </c>
      <c r="P25" s="56" t="s">
        <v>46</v>
      </c>
      <c r="Q25" s="56" t="s">
        <v>47</v>
      </c>
    </row>
    <row r="26" spans="1:26" ht="15" customHeight="1">
      <c r="A26" s="70" t="s">
        <v>29</v>
      </c>
      <c r="B26" s="70"/>
      <c r="C26" s="54">
        <v>6</v>
      </c>
      <c r="D26" s="54">
        <v>9</v>
      </c>
      <c r="G26" s="56">
        <v>1</v>
      </c>
      <c r="H26" s="55">
        <f>C14/1</f>
        <v>3</v>
      </c>
      <c r="I26" s="55">
        <f>D14/1</f>
        <v>6</v>
      </c>
      <c r="J26" s="55">
        <f>C15/1</f>
        <v>8</v>
      </c>
      <c r="K26" s="55">
        <f>D15/1</f>
        <v>10</v>
      </c>
      <c r="L26" s="55">
        <f>C16/1</f>
        <v>7</v>
      </c>
      <c r="M26" s="55">
        <f>D16/1</f>
        <v>9</v>
      </c>
      <c r="N26" s="55">
        <f>C17/1</f>
        <v>5</v>
      </c>
      <c r="O26" s="55">
        <f>D17/1</f>
        <v>8</v>
      </c>
      <c r="P26" s="55">
        <f>C18/1</f>
        <v>8</v>
      </c>
      <c r="Q26" s="55">
        <f>D18/1</f>
        <v>10</v>
      </c>
    </row>
    <row r="27" spans="1:26">
      <c r="A27" s="70" t="s">
        <v>26</v>
      </c>
      <c r="B27" s="70"/>
      <c r="C27" s="54">
        <v>7</v>
      </c>
      <c r="D27" s="54">
        <v>8</v>
      </c>
      <c r="G27" s="56">
        <v>2</v>
      </c>
      <c r="H27" s="55">
        <f>C44/1</f>
        <v>2</v>
      </c>
      <c r="I27" s="55">
        <f>D44/1</f>
        <v>7</v>
      </c>
      <c r="J27" s="55">
        <f>C45/1</f>
        <v>6</v>
      </c>
      <c r="K27" s="55">
        <f>D45/1</f>
        <v>10</v>
      </c>
      <c r="L27" s="55">
        <f>C46/1</f>
        <v>7</v>
      </c>
      <c r="M27" s="55">
        <f>D46/1</f>
        <v>8</v>
      </c>
      <c r="N27" s="55">
        <f>C47/1</f>
        <v>3</v>
      </c>
      <c r="O27" s="55">
        <f>D47/1</f>
        <v>7</v>
      </c>
      <c r="P27" s="55">
        <f>C48/1</f>
        <v>5</v>
      </c>
      <c r="Q27" s="55">
        <f>D48/1</f>
        <v>10</v>
      </c>
    </row>
    <row r="28" spans="1:26">
      <c r="A28" s="70" t="s">
        <v>27</v>
      </c>
      <c r="B28" s="70"/>
      <c r="C28" s="54">
        <v>6</v>
      </c>
      <c r="D28" s="54">
        <v>9</v>
      </c>
      <c r="G28" s="56">
        <v>3</v>
      </c>
      <c r="H28" s="55">
        <f>C74/1</f>
        <v>4</v>
      </c>
      <c r="I28" s="55">
        <f>D74/1</f>
        <v>7</v>
      </c>
      <c r="J28" s="55">
        <f>C75/1</f>
        <v>8</v>
      </c>
      <c r="K28" s="55">
        <f>D75/1</f>
        <v>10</v>
      </c>
      <c r="L28" s="55">
        <f>C76/1</f>
        <v>7</v>
      </c>
      <c r="M28" s="55">
        <f>D76/1</f>
        <v>7</v>
      </c>
      <c r="N28" s="55">
        <f>C77/1</f>
        <v>6</v>
      </c>
      <c r="O28" s="55">
        <f>D77/1</f>
        <v>7</v>
      </c>
      <c r="P28" s="55">
        <f>C78/1</f>
        <v>4</v>
      </c>
      <c r="Q28" s="55">
        <f>D78/1</f>
        <v>10</v>
      </c>
    </row>
    <row r="29" spans="1:26">
      <c r="A29" s="70" t="s">
        <v>28</v>
      </c>
      <c r="B29" s="70"/>
      <c r="C29" s="54">
        <v>8</v>
      </c>
      <c r="D29" s="54">
        <v>8</v>
      </c>
      <c r="G29" s="56" t="s">
        <v>42</v>
      </c>
      <c r="H29" s="55">
        <f>(H26+H27+H28)/3</f>
        <v>3</v>
      </c>
      <c r="I29" s="55">
        <f t="shared" ref="I29:Q29" si="2">(I26+I27+I28)/3</f>
        <v>6.666666666666667</v>
      </c>
      <c r="J29" s="55">
        <f t="shared" si="2"/>
        <v>7.333333333333333</v>
      </c>
      <c r="K29" s="55">
        <f t="shared" si="2"/>
        <v>10</v>
      </c>
      <c r="L29" s="55">
        <f t="shared" si="2"/>
        <v>7</v>
      </c>
      <c r="M29" s="55">
        <f t="shared" si="2"/>
        <v>8</v>
      </c>
      <c r="N29" s="55">
        <f t="shared" si="2"/>
        <v>4.666666666666667</v>
      </c>
      <c r="O29" s="55">
        <f t="shared" si="2"/>
        <v>7.333333333333333</v>
      </c>
      <c r="P29" s="55">
        <f t="shared" si="2"/>
        <v>5.666666666666667</v>
      </c>
      <c r="Q29" s="55">
        <f t="shared" si="2"/>
        <v>10</v>
      </c>
    </row>
    <row r="31" spans="1:26">
      <c r="A31" s="7" t="s">
        <v>30</v>
      </c>
      <c r="G31" t="s">
        <v>55</v>
      </c>
    </row>
    <row r="32" spans="1:26">
      <c r="A32" s="69" t="s">
        <v>44</v>
      </c>
      <c r="B32" s="69" t="s">
        <v>0</v>
      </c>
      <c r="C32" s="68" t="s">
        <v>48</v>
      </c>
      <c r="D32" s="68" t="s">
        <v>49</v>
      </c>
      <c r="G32" s="68" t="s">
        <v>36</v>
      </c>
      <c r="H32" s="61" t="s">
        <v>37</v>
      </c>
      <c r="I32" s="61"/>
      <c r="J32" s="61"/>
      <c r="K32" s="61"/>
      <c r="L32" s="61"/>
      <c r="M32" s="61"/>
      <c r="N32" s="61"/>
      <c r="O32" s="61"/>
    </row>
    <row r="33" spans="1:15">
      <c r="A33" s="69"/>
      <c r="B33" s="69"/>
      <c r="C33" s="68"/>
      <c r="D33" s="68"/>
      <c r="G33" s="68"/>
      <c r="H33" s="61">
        <v>1</v>
      </c>
      <c r="I33" s="61"/>
      <c r="J33" s="61">
        <v>2</v>
      </c>
      <c r="K33" s="61"/>
      <c r="L33" s="61">
        <v>3</v>
      </c>
      <c r="M33" s="61"/>
      <c r="N33" s="61">
        <v>4</v>
      </c>
      <c r="O33" s="61"/>
    </row>
    <row r="34" spans="1:15">
      <c r="A34" s="66" t="s">
        <v>29</v>
      </c>
      <c r="B34" s="50" t="s">
        <v>1</v>
      </c>
      <c r="C34" s="54">
        <v>3</v>
      </c>
      <c r="D34" s="54">
        <v>8</v>
      </c>
      <c r="G34" s="68"/>
      <c r="H34" s="56" t="s">
        <v>46</v>
      </c>
      <c r="I34" s="56" t="s">
        <v>47</v>
      </c>
      <c r="J34" s="56" t="s">
        <v>46</v>
      </c>
      <c r="K34" s="56" t="s">
        <v>47</v>
      </c>
      <c r="L34" s="56" t="s">
        <v>46</v>
      </c>
      <c r="M34" s="56" t="s">
        <v>47</v>
      </c>
      <c r="N34" s="56" t="s">
        <v>46</v>
      </c>
      <c r="O34" s="56" t="s">
        <v>47</v>
      </c>
    </row>
    <row r="35" spans="1:15">
      <c r="A35" s="66"/>
      <c r="B35" s="50" t="s">
        <v>2</v>
      </c>
      <c r="C35" s="54">
        <v>6</v>
      </c>
      <c r="D35" s="54">
        <v>8</v>
      </c>
      <c r="G35" s="56">
        <v>1</v>
      </c>
      <c r="H35" s="55">
        <f>C19/1</f>
        <v>9</v>
      </c>
      <c r="I35" s="55">
        <f>D19/1</f>
        <v>10</v>
      </c>
      <c r="J35" s="55">
        <f>C20/1</f>
        <v>9</v>
      </c>
      <c r="K35" s="55">
        <f>D20/1</f>
        <v>9</v>
      </c>
      <c r="L35" s="55">
        <f>C21/1</f>
        <v>8</v>
      </c>
      <c r="M35" s="55">
        <f>D21/1</f>
        <v>10</v>
      </c>
      <c r="N35" s="55">
        <f>C22/1</f>
        <v>8</v>
      </c>
      <c r="O35" s="55">
        <f>D22/1</f>
        <v>7</v>
      </c>
    </row>
    <row r="36" spans="1:15">
      <c r="A36" s="66"/>
      <c r="B36" s="50" t="s">
        <v>3</v>
      </c>
      <c r="C36" s="54">
        <v>6</v>
      </c>
      <c r="D36" s="54">
        <v>8</v>
      </c>
      <c r="G36" s="56">
        <v>2</v>
      </c>
      <c r="H36" s="55">
        <f>C49/1</f>
        <v>7</v>
      </c>
      <c r="I36" s="55">
        <f>D49/1</f>
        <v>10</v>
      </c>
      <c r="J36" s="55">
        <f>C50/1</f>
        <v>8</v>
      </c>
      <c r="K36" s="55">
        <f>D50/1</f>
        <v>7</v>
      </c>
      <c r="L36" s="55">
        <f>C51/1</f>
        <v>9</v>
      </c>
      <c r="M36" s="55">
        <f>D51/1</f>
        <v>10</v>
      </c>
      <c r="N36" s="55">
        <f>C52/1</f>
        <v>6</v>
      </c>
      <c r="O36" s="55">
        <f>D52/1</f>
        <v>8</v>
      </c>
    </row>
    <row r="37" spans="1:15">
      <c r="A37" s="66"/>
      <c r="B37" s="50" t="s">
        <v>50</v>
      </c>
      <c r="C37" s="54">
        <v>3</v>
      </c>
      <c r="D37" s="54">
        <v>10</v>
      </c>
      <c r="G37" s="56">
        <v>3</v>
      </c>
      <c r="H37" s="55">
        <f>C79/1</f>
        <v>7</v>
      </c>
      <c r="I37" s="55">
        <f>D79/1</f>
        <v>10</v>
      </c>
      <c r="J37" s="55">
        <f>C80/1</f>
        <v>8</v>
      </c>
      <c r="K37" s="55">
        <f>D80/1</f>
        <v>7</v>
      </c>
      <c r="L37" s="55">
        <f>C81/1</f>
        <v>9</v>
      </c>
      <c r="M37" s="55">
        <f>D81/1</f>
        <v>9</v>
      </c>
      <c r="N37" s="55">
        <f>C82/1</f>
        <v>8</v>
      </c>
      <c r="O37" s="55">
        <f>D82/1</f>
        <v>9</v>
      </c>
    </row>
    <row r="38" spans="1:15">
      <c r="A38" s="66" t="s">
        <v>26</v>
      </c>
      <c r="B38" s="50" t="s">
        <v>7</v>
      </c>
      <c r="C38" s="54">
        <v>8</v>
      </c>
      <c r="D38" s="54">
        <v>7</v>
      </c>
      <c r="G38" s="56" t="s">
        <v>42</v>
      </c>
      <c r="H38" s="55">
        <f>(H35+H36+H37)/3</f>
        <v>7.666666666666667</v>
      </c>
      <c r="I38" s="55">
        <f t="shared" ref="I38:O38" si="3">(I35+I36+I37)/3</f>
        <v>10</v>
      </c>
      <c r="J38" s="55">
        <f t="shared" si="3"/>
        <v>8.3333333333333339</v>
      </c>
      <c r="K38" s="55">
        <f t="shared" si="3"/>
        <v>7.666666666666667</v>
      </c>
      <c r="L38" s="55">
        <f t="shared" si="3"/>
        <v>8.6666666666666661</v>
      </c>
      <c r="M38" s="55">
        <f t="shared" si="3"/>
        <v>9.6666666666666661</v>
      </c>
      <c r="N38" s="55">
        <f t="shared" si="3"/>
        <v>7.333333333333333</v>
      </c>
      <c r="O38" s="55">
        <f t="shared" si="3"/>
        <v>8</v>
      </c>
    </row>
    <row r="39" spans="1:15">
      <c r="A39" s="66"/>
      <c r="B39" s="50" t="s">
        <v>8</v>
      </c>
      <c r="C39" s="54">
        <v>8</v>
      </c>
      <c r="D39" s="54">
        <v>10</v>
      </c>
    </row>
    <row r="40" spans="1:15">
      <c r="A40" s="66"/>
      <c r="B40" s="50" t="s">
        <v>9</v>
      </c>
      <c r="C40" s="54">
        <v>7</v>
      </c>
      <c r="D40" s="54">
        <v>7</v>
      </c>
      <c r="G40" t="s">
        <v>56</v>
      </c>
    </row>
    <row r="41" spans="1:15">
      <c r="A41" s="66"/>
      <c r="B41" s="50" t="s">
        <v>10</v>
      </c>
      <c r="C41" s="54">
        <v>8</v>
      </c>
      <c r="D41" s="54">
        <v>10</v>
      </c>
      <c r="G41" s="68" t="s">
        <v>36</v>
      </c>
      <c r="H41" s="61" t="s">
        <v>37</v>
      </c>
      <c r="I41" s="61"/>
      <c r="J41" s="61"/>
      <c r="K41" s="61"/>
      <c r="L41" s="61"/>
      <c r="M41" s="61"/>
      <c r="N41" s="61"/>
      <c r="O41" s="61"/>
    </row>
    <row r="42" spans="1:15">
      <c r="A42" s="66"/>
      <c r="B42" s="50" t="s">
        <v>11</v>
      </c>
      <c r="C42" s="54">
        <v>6</v>
      </c>
      <c r="D42" s="54">
        <v>10</v>
      </c>
      <c r="G42" s="68"/>
      <c r="H42" s="61">
        <v>1</v>
      </c>
      <c r="I42" s="61"/>
      <c r="J42" s="61">
        <v>2</v>
      </c>
      <c r="K42" s="61"/>
      <c r="L42" s="61">
        <v>3</v>
      </c>
      <c r="M42" s="61"/>
      <c r="N42" s="61">
        <v>4</v>
      </c>
      <c r="O42" s="61"/>
    </row>
    <row r="43" spans="1:15">
      <c r="A43" s="66"/>
      <c r="B43" s="50" t="s">
        <v>12</v>
      </c>
      <c r="C43" s="54">
        <v>6</v>
      </c>
      <c r="D43" s="54">
        <v>9</v>
      </c>
      <c r="G43" s="68"/>
      <c r="H43" s="56" t="s">
        <v>46</v>
      </c>
      <c r="I43" s="56" t="s">
        <v>47</v>
      </c>
      <c r="J43" s="56" t="s">
        <v>46</v>
      </c>
      <c r="K43" s="56" t="s">
        <v>47</v>
      </c>
      <c r="L43" s="56" t="s">
        <v>46</v>
      </c>
      <c r="M43" s="56" t="s">
        <v>47</v>
      </c>
      <c r="N43" s="56" t="s">
        <v>46</v>
      </c>
      <c r="O43" s="56" t="s">
        <v>47</v>
      </c>
    </row>
    <row r="44" spans="1:15">
      <c r="A44" s="66" t="s">
        <v>27</v>
      </c>
      <c r="B44" s="50" t="s">
        <v>14</v>
      </c>
      <c r="C44" s="54">
        <v>2</v>
      </c>
      <c r="D44" s="54">
        <v>7</v>
      </c>
      <c r="G44" s="56">
        <v>1</v>
      </c>
      <c r="H44" s="55">
        <f>C26/1</f>
        <v>6</v>
      </c>
      <c r="I44" s="55">
        <f>D26/1</f>
        <v>9</v>
      </c>
      <c r="J44" s="55">
        <f>C27/1</f>
        <v>7</v>
      </c>
      <c r="K44" s="55">
        <f>D27/1</f>
        <v>8</v>
      </c>
      <c r="L44" s="55">
        <f>C28/1</f>
        <v>6</v>
      </c>
      <c r="M44" s="55">
        <f>D28/1</f>
        <v>9</v>
      </c>
      <c r="N44" s="55">
        <f>C29/1</f>
        <v>8</v>
      </c>
      <c r="O44" s="55">
        <f>D29/1</f>
        <v>8</v>
      </c>
    </row>
    <row r="45" spans="1:15">
      <c r="A45" s="66"/>
      <c r="B45" s="50" t="s">
        <v>15</v>
      </c>
      <c r="C45" s="54">
        <v>6</v>
      </c>
      <c r="D45" s="54">
        <v>10</v>
      </c>
      <c r="G45" s="56">
        <v>2</v>
      </c>
      <c r="H45" s="55">
        <f>C56/1</f>
        <v>6</v>
      </c>
      <c r="I45" s="55">
        <f>D56/1</f>
        <v>8</v>
      </c>
      <c r="J45" s="55">
        <f>C57/1</f>
        <v>6</v>
      </c>
      <c r="K45" s="55">
        <f>D57/1</f>
        <v>9</v>
      </c>
      <c r="L45" s="55">
        <f>C58/1</f>
        <v>7</v>
      </c>
      <c r="M45" s="55">
        <f>D58/1</f>
        <v>8</v>
      </c>
      <c r="N45" s="55">
        <f>C59/1</f>
        <v>7</v>
      </c>
      <c r="O45" s="55">
        <f>D59/1</f>
        <v>8</v>
      </c>
    </row>
    <row r="46" spans="1:15">
      <c r="A46" s="66"/>
      <c r="B46" s="50" t="s">
        <v>16</v>
      </c>
      <c r="C46" s="54">
        <v>7</v>
      </c>
      <c r="D46" s="54">
        <v>8</v>
      </c>
      <c r="G46" s="56">
        <v>3</v>
      </c>
      <c r="H46" s="55">
        <f>C86/1</f>
        <v>6</v>
      </c>
      <c r="I46" s="55">
        <f>D86/1</f>
        <v>8</v>
      </c>
      <c r="J46" s="55">
        <f>C87/1</f>
        <v>7</v>
      </c>
      <c r="K46" s="55">
        <f>D87/1</f>
        <v>10</v>
      </c>
      <c r="L46" s="55">
        <f>C88/1</f>
        <v>7</v>
      </c>
      <c r="M46" s="55">
        <f>D88/1</f>
        <v>9</v>
      </c>
      <c r="N46" s="55">
        <f>C89/1</f>
        <v>8</v>
      </c>
      <c r="O46" s="55">
        <f>D89/1</f>
        <v>9</v>
      </c>
    </row>
    <row r="47" spans="1:15">
      <c r="A47" s="66"/>
      <c r="B47" s="50" t="s">
        <v>17</v>
      </c>
      <c r="C47" s="54">
        <v>3</v>
      </c>
      <c r="D47" s="54">
        <v>7</v>
      </c>
      <c r="G47" s="56" t="s">
        <v>42</v>
      </c>
      <c r="H47" s="55">
        <f>(H44+H45+H46)/3</f>
        <v>6</v>
      </c>
      <c r="I47" s="55">
        <f t="shared" ref="I47:O47" si="4">(I44+I45+I46)/3</f>
        <v>8.3333333333333339</v>
      </c>
      <c r="J47" s="55">
        <f t="shared" si="4"/>
        <v>6.666666666666667</v>
      </c>
      <c r="K47" s="55">
        <f t="shared" si="4"/>
        <v>9</v>
      </c>
      <c r="L47" s="55">
        <f t="shared" si="4"/>
        <v>6.666666666666667</v>
      </c>
      <c r="M47" s="55">
        <f t="shared" si="4"/>
        <v>8.6666666666666661</v>
      </c>
      <c r="N47" s="55">
        <f t="shared" si="4"/>
        <v>7.666666666666667</v>
      </c>
      <c r="O47" s="55">
        <f t="shared" si="4"/>
        <v>8.3333333333333339</v>
      </c>
    </row>
    <row r="48" spans="1:15">
      <c r="A48" s="66"/>
      <c r="B48" s="50" t="s">
        <v>18</v>
      </c>
      <c r="C48" s="54">
        <v>5</v>
      </c>
      <c r="D48" s="54">
        <v>10</v>
      </c>
    </row>
    <row r="49" spans="1:4">
      <c r="A49" s="66" t="s">
        <v>28</v>
      </c>
      <c r="B49" s="50" t="s">
        <v>21</v>
      </c>
      <c r="C49" s="54">
        <v>7</v>
      </c>
      <c r="D49" s="54">
        <v>10</v>
      </c>
    </row>
    <row r="50" spans="1:4">
      <c r="A50" s="66"/>
      <c r="B50" s="50" t="s">
        <v>22</v>
      </c>
      <c r="C50" s="54">
        <v>8</v>
      </c>
      <c r="D50" s="54">
        <v>7</v>
      </c>
    </row>
    <row r="51" spans="1:4">
      <c r="A51" s="66"/>
      <c r="B51" s="50" t="s">
        <v>23</v>
      </c>
      <c r="C51" s="54">
        <v>9</v>
      </c>
      <c r="D51" s="54">
        <v>10</v>
      </c>
    </row>
    <row r="52" spans="1:4">
      <c r="A52" s="66"/>
      <c r="B52" s="50" t="s">
        <v>24</v>
      </c>
      <c r="C52" s="54">
        <v>6</v>
      </c>
      <c r="D52" s="54">
        <v>8</v>
      </c>
    </row>
    <row r="54" spans="1:4">
      <c r="A54" s="69" t="s">
        <v>44</v>
      </c>
      <c r="B54" s="69"/>
      <c r="C54" s="68" t="s">
        <v>48</v>
      </c>
      <c r="D54" s="68" t="s">
        <v>49</v>
      </c>
    </row>
    <row r="55" spans="1:4">
      <c r="A55" s="69"/>
      <c r="B55" s="69"/>
      <c r="C55" s="68"/>
      <c r="D55" s="68"/>
    </row>
    <row r="56" spans="1:4">
      <c r="A56" s="70" t="s">
        <v>29</v>
      </c>
      <c r="B56" s="70"/>
      <c r="C56" s="54">
        <v>6</v>
      </c>
      <c r="D56" s="54">
        <v>8</v>
      </c>
    </row>
    <row r="57" spans="1:4">
      <c r="A57" s="70" t="s">
        <v>26</v>
      </c>
      <c r="B57" s="70"/>
      <c r="C57" s="54">
        <v>6</v>
      </c>
      <c r="D57" s="54">
        <v>9</v>
      </c>
    </row>
    <row r="58" spans="1:4">
      <c r="A58" s="70" t="s">
        <v>27</v>
      </c>
      <c r="B58" s="70"/>
      <c r="C58" s="54">
        <v>7</v>
      </c>
      <c r="D58" s="54">
        <v>8</v>
      </c>
    </row>
    <row r="59" spans="1:4">
      <c r="A59" s="70" t="s">
        <v>28</v>
      </c>
      <c r="B59" s="70"/>
      <c r="C59" s="54">
        <v>7</v>
      </c>
      <c r="D59" s="54">
        <v>8</v>
      </c>
    </row>
    <row r="61" spans="1:4">
      <c r="A61" s="7" t="s">
        <v>31</v>
      </c>
    </row>
    <row r="62" spans="1:4">
      <c r="A62" s="69" t="s">
        <v>44</v>
      </c>
      <c r="B62" s="69" t="s">
        <v>0</v>
      </c>
      <c r="C62" s="68" t="s">
        <v>48</v>
      </c>
      <c r="D62" s="68" t="s">
        <v>49</v>
      </c>
    </row>
    <row r="63" spans="1:4">
      <c r="A63" s="69"/>
      <c r="B63" s="69"/>
      <c r="C63" s="68"/>
      <c r="D63" s="68"/>
    </row>
    <row r="64" spans="1:4">
      <c r="A64" s="66" t="s">
        <v>29</v>
      </c>
      <c r="B64" s="50" t="s">
        <v>1</v>
      </c>
      <c r="C64" s="54">
        <v>5</v>
      </c>
      <c r="D64" s="54">
        <v>8</v>
      </c>
    </row>
    <row r="65" spans="1:4">
      <c r="A65" s="66"/>
      <c r="B65" s="50" t="s">
        <v>2</v>
      </c>
      <c r="C65" s="54">
        <v>5</v>
      </c>
      <c r="D65" s="54">
        <v>9</v>
      </c>
    </row>
    <row r="66" spans="1:4">
      <c r="A66" s="66"/>
      <c r="B66" s="50" t="s">
        <v>3</v>
      </c>
      <c r="C66" s="54">
        <v>6</v>
      </c>
      <c r="D66" s="54">
        <v>10</v>
      </c>
    </row>
    <row r="67" spans="1:4">
      <c r="A67" s="66"/>
      <c r="B67" s="50" t="s">
        <v>50</v>
      </c>
      <c r="C67" s="54">
        <v>6</v>
      </c>
      <c r="D67" s="54">
        <v>10</v>
      </c>
    </row>
    <row r="68" spans="1:4">
      <c r="A68" s="66" t="s">
        <v>26</v>
      </c>
      <c r="B68" s="50" t="s">
        <v>7</v>
      </c>
      <c r="C68" s="54">
        <v>8</v>
      </c>
      <c r="D68" s="54">
        <v>8</v>
      </c>
    </row>
    <row r="69" spans="1:4">
      <c r="A69" s="66"/>
      <c r="B69" s="50" t="s">
        <v>8</v>
      </c>
      <c r="C69" s="54">
        <v>7</v>
      </c>
      <c r="D69" s="54">
        <v>10</v>
      </c>
    </row>
    <row r="70" spans="1:4">
      <c r="A70" s="66"/>
      <c r="B70" s="50" t="s">
        <v>9</v>
      </c>
      <c r="C70" s="54">
        <v>7</v>
      </c>
      <c r="D70" s="54">
        <v>8</v>
      </c>
    </row>
    <row r="71" spans="1:4">
      <c r="A71" s="66"/>
      <c r="B71" s="50" t="s">
        <v>10</v>
      </c>
      <c r="C71" s="54">
        <v>8</v>
      </c>
      <c r="D71" s="54">
        <v>10</v>
      </c>
    </row>
    <row r="72" spans="1:4">
      <c r="A72" s="66"/>
      <c r="B72" s="50" t="s">
        <v>11</v>
      </c>
      <c r="C72" s="54">
        <v>7</v>
      </c>
      <c r="D72" s="54">
        <v>9</v>
      </c>
    </row>
    <row r="73" spans="1:4">
      <c r="A73" s="66"/>
      <c r="B73" s="50" t="s">
        <v>12</v>
      </c>
      <c r="C73" s="54">
        <v>6</v>
      </c>
      <c r="D73" s="54">
        <v>9</v>
      </c>
    </row>
    <row r="74" spans="1:4">
      <c r="A74" s="66" t="s">
        <v>27</v>
      </c>
      <c r="B74" s="50" t="s">
        <v>14</v>
      </c>
      <c r="C74" s="54">
        <v>4</v>
      </c>
      <c r="D74" s="54">
        <v>7</v>
      </c>
    </row>
    <row r="75" spans="1:4">
      <c r="A75" s="66"/>
      <c r="B75" s="50" t="s">
        <v>15</v>
      </c>
      <c r="C75" s="54">
        <v>8</v>
      </c>
      <c r="D75" s="54">
        <v>10</v>
      </c>
    </row>
    <row r="76" spans="1:4">
      <c r="A76" s="66"/>
      <c r="B76" s="50" t="s">
        <v>16</v>
      </c>
      <c r="C76" s="54">
        <v>7</v>
      </c>
      <c r="D76" s="54">
        <v>7</v>
      </c>
    </row>
    <row r="77" spans="1:4">
      <c r="A77" s="66"/>
      <c r="B77" s="50" t="s">
        <v>17</v>
      </c>
      <c r="C77" s="54">
        <v>6</v>
      </c>
      <c r="D77" s="54">
        <v>7</v>
      </c>
    </row>
    <row r="78" spans="1:4">
      <c r="A78" s="66"/>
      <c r="B78" s="50" t="s">
        <v>18</v>
      </c>
      <c r="C78" s="54">
        <v>4</v>
      </c>
      <c r="D78" s="54">
        <v>10</v>
      </c>
    </row>
    <row r="79" spans="1:4">
      <c r="A79" s="66" t="s">
        <v>28</v>
      </c>
      <c r="B79" s="50" t="s">
        <v>21</v>
      </c>
      <c r="C79" s="54">
        <v>7</v>
      </c>
      <c r="D79" s="54">
        <v>10</v>
      </c>
    </row>
    <row r="80" spans="1:4">
      <c r="A80" s="66"/>
      <c r="B80" s="50" t="s">
        <v>22</v>
      </c>
      <c r="C80" s="54">
        <v>8</v>
      </c>
      <c r="D80" s="54">
        <v>7</v>
      </c>
    </row>
    <row r="81" spans="1:5">
      <c r="A81" s="66"/>
      <c r="B81" s="50" t="s">
        <v>23</v>
      </c>
      <c r="C81" s="54">
        <v>9</v>
      </c>
      <c r="D81" s="54">
        <v>9</v>
      </c>
    </row>
    <row r="82" spans="1:5">
      <c r="A82" s="66"/>
      <c r="B82" s="50" t="s">
        <v>24</v>
      </c>
      <c r="C82" s="54">
        <v>8</v>
      </c>
      <c r="D82" s="54">
        <v>9</v>
      </c>
    </row>
    <row r="83" spans="1:5">
      <c r="A83" s="57"/>
      <c r="B83" s="57"/>
      <c r="C83" s="57"/>
      <c r="D83" s="57"/>
      <c r="E83" s="57"/>
    </row>
    <row r="84" spans="1:5">
      <c r="A84" s="69" t="s">
        <v>44</v>
      </c>
      <c r="B84" s="69"/>
      <c r="C84" s="68" t="s">
        <v>48</v>
      </c>
      <c r="D84" s="68" t="s">
        <v>49</v>
      </c>
    </row>
    <row r="85" spans="1:5">
      <c r="A85" s="69"/>
      <c r="B85" s="69"/>
      <c r="C85" s="68"/>
      <c r="D85" s="68"/>
    </row>
    <row r="86" spans="1:5">
      <c r="A86" s="70" t="s">
        <v>29</v>
      </c>
      <c r="B86" s="70"/>
      <c r="C86" s="54">
        <v>6</v>
      </c>
      <c r="D86" s="54">
        <v>8</v>
      </c>
    </row>
    <row r="87" spans="1:5">
      <c r="A87" s="70" t="s">
        <v>26</v>
      </c>
      <c r="B87" s="70"/>
      <c r="C87" s="54">
        <v>7</v>
      </c>
      <c r="D87" s="54">
        <v>10</v>
      </c>
    </row>
    <row r="88" spans="1:5">
      <c r="A88" s="70" t="s">
        <v>27</v>
      </c>
      <c r="B88" s="70"/>
      <c r="C88" s="54">
        <v>7</v>
      </c>
      <c r="D88" s="54">
        <v>9</v>
      </c>
    </row>
    <row r="89" spans="1:5">
      <c r="A89" s="70" t="s">
        <v>28</v>
      </c>
      <c r="B89" s="70"/>
      <c r="C89" s="54">
        <v>8</v>
      </c>
      <c r="D89" s="54">
        <v>9</v>
      </c>
    </row>
  </sheetData>
  <mergeCells count="84">
    <mergeCell ref="G41:G43"/>
    <mergeCell ref="H41:O41"/>
    <mergeCell ref="H42:I42"/>
    <mergeCell ref="J42:K42"/>
    <mergeCell ref="L42:M42"/>
    <mergeCell ref="N42:O42"/>
    <mergeCell ref="G32:G34"/>
    <mergeCell ref="H33:I33"/>
    <mergeCell ref="J33:K33"/>
    <mergeCell ref="L33:M33"/>
    <mergeCell ref="N33:O33"/>
    <mergeCell ref="H32:O32"/>
    <mergeCell ref="A86:B86"/>
    <mergeCell ref="A87:B87"/>
    <mergeCell ref="A88:B88"/>
    <mergeCell ref="A89:B89"/>
    <mergeCell ref="H5:O5"/>
    <mergeCell ref="G5:G7"/>
    <mergeCell ref="H6:I6"/>
    <mergeCell ref="J6:K6"/>
    <mergeCell ref="L6:M6"/>
    <mergeCell ref="N6:O6"/>
    <mergeCell ref="D84:D85"/>
    <mergeCell ref="A26:B26"/>
    <mergeCell ref="A27:B27"/>
    <mergeCell ref="A28:B28"/>
    <mergeCell ref="A29:B29"/>
    <mergeCell ref="A56:B56"/>
    <mergeCell ref="A38:A43"/>
    <mergeCell ref="A74:A78"/>
    <mergeCell ref="A84:B85"/>
    <mergeCell ref="C84:C85"/>
    <mergeCell ref="A44:A48"/>
    <mergeCell ref="A54:B55"/>
    <mergeCell ref="C54:C55"/>
    <mergeCell ref="A57:B57"/>
    <mergeCell ref="A58:B58"/>
    <mergeCell ref="A59:B59"/>
    <mergeCell ref="A64:A67"/>
    <mergeCell ref="A68:A73"/>
    <mergeCell ref="A49:A52"/>
    <mergeCell ref="A79:A82"/>
    <mergeCell ref="D54:D55"/>
    <mergeCell ref="A62:A63"/>
    <mergeCell ref="B62:B63"/>
    <mergeCell ref="C62:C63"/>
    <mergeCell ref="D62:D63"/>
    <mergeCell ref="A32:A33"/>
    <mergeCell ref="B32:B33"/>
    <mergeCell ref="C32:C33"/>
    <mergeCell ref="D32:D33"/>
    <mergeCell ref="A34:A37"/>
    <mergeCell ref="D24:D25"/>
    <mergeCell ref="A2:A3"/>
    <mergeCell ref="B2:B3"/>
    <mergeCell ref="C2:C3"/>
    <mergeCell ref="D2:D3"/>
    <mergeCell ref="A4:A7"/>
    <mergeCell ref="A8:A13"/>
    <mergeCell ref="A14:A18"/>
    <mergeCell ref="A24:B25"/>
    <mergeCell ref="C24:C25"/>
    <mergeCell ref="A19:A22"/>
    <mergeCell ref="P24:Q24"/>
    <mergeCell ref="G3:I3"/>
    <mergeCell ref="H14:S14"/>
    <mergeCell ref="P15:Q15"/>
    <mergeCell ref="R15:S15"/>
    <mergeCell ref="H23:Q23"/>
    <mergeCell ref="G14:G16"/>
    <mergeCell ref="H15:I15"/>
    <mergeCell ref="J15:K15"/>
    <mergeCell ref="L15:M15"/>
    <mergeCell ref="N15:O15"/>
    <mergeCell ref="G23:G25"/>
    <mergeCell ref="H24:I24"/>
    <mergeCell ref="J24:K24"/>
    <mergeCell ref="L24:M24"/>
    <mergeCell ref="N24:O24"/>
    <mergeCell ref="W3:X3"/>
    <mergeCell ref="W6:W9"/>
    <mergeCell ref="W10:W15"/>
    <mergeCell ref="W16:W20"/>
    <mergeCell ref="W21:W2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2:AA79"/>
  <sheetViews>
    <sheetView zoomScale="30" zoomScaleNormal="30" workbookViewId="0">
      <selection activeCell="I51" sqref="I51"/>
    </sheetView>
  </sheetViews>
  <sheetFormatPr defaultRowHeight="15"/>
  <cols>
    <col min="2" max="2" width="27.5703125" customWidth="1"/>
    <col min="3" max="3" width="13.28515625" customWidth="1"/>
    <col min="4" max="4" width="12.7109375" customWidth="1"/>
    <col min="5" max="5" width="13.7109375" customWidth="1"/>
    <col min="6" max="6" width="13.140625" customWidth="1"/>
    <col min="7" max="7" width="14" customWidth="1"/>
    <col min="8" max="8" width="15.28515625" customWidth="1"/>
    <col min="9" max="9" width="26.42578125" bestFit="1" customWidth="1"/>
    <col min="10" max="10" width="8.7109375" bestFit="1" customWidth="1"/>
    <col min="12" max="12" width="28.28515625" customWidth="1"/>
    <col min="13" max="13" width="13.140625" customWidth="1"/>
    <col min="14" max="14" width="12.5703125" customWidth="1"/>
    <col min="15" max="15" width="16.28515625" customWidth="1"/>
    <col min="16" max="16" width="15" customWidth="1"/>
    <col min="17" max="17" width="13.28515625" customWidth="1"/>
    <col min="18" max="18" width="12.7109375" customWidth="1"/>
    <col min="19" max="19" width="8.42578125" customWidth="1"/>
    <col min="20" max="20" width="8.140625" customWidth="1"/>
    <col min="22" max="22" width="10.42578125" bestFit="1" customWidth="1"/>
    <col min="25" max="25" width="22.140625" customWidth="1"/>
    <col min="26" max="26" width="33.85546875" customWidth="1"/>
    <col min="27" max="27" width="8.7109375" bestFit="1" customWidth="1"/>
  </cols>
  <sheetData>
    <row r="2" spans="2:27">
      <c r="U2" s="66" t="s">
        <v>80</v>
      </c>
      <c r="V2" s="75" t="s">
        <v>79</v>
      </c>
      <c r="W2" s="75"/>
      <c r="X2" s="75"/>
      <c r="Y2" s="75"/>
      <c r="Z2" s="75"/>
      <c r="AA2" s="75"/>
    </row>
    <row r="3" spans="2:27" ht="19.5" customHeight="1">
      <c r="B3" s="74" t="s">
        <v>78</v>
      </c>
      <c r="C3" s="74"/>
      <c r="D3" s="74"/>
      <c r="E3" s="74"/>
      <c r="F3" s="74"/>
      <c r="G3" s="74"/>
      <c r="L3" s="74" t="s">
        <v>77</v>
      </c>
      <c r="M3" s="74"/>
      <c r="N3" s="74"/>
      <c r="O3" s="74"/>
      <c r="P3" s="74"/>
      <c r="Q3" s="74"/>
      <c r="R3" s="74"/>
      <c r="S3" s="74"/>
      <c r="U3" s="66"/>
      <c r="V3" s="75" t="s">
        <v>76</v>
      </c>
      <c r="W3" s="75"/>
      <c r="X3" s="75"/>
      <c r="Y3" s="75"/>
      <c r="Z3" s="75"/>
      <c r="AA3" s="75"/>
    </row>
    <row r="4" spans="2:27">
      <c r="U4" s="66"/>
      <c r="V4" s="75" t="s">
        <v>75</v>
      </c>
      <c r="W4" s="75"/>
      <c r="X4" s="75"/>
      <c r="Y4" s="75"/>
      <c r="Z4" s="75"/>
      <c r="AA4" s="75"/>
    </row>
    <row r="5" spans="2:27" ht="15.75">
      <c r="B5" s="32" t="s">
        <v>29</v>
      </c>
      <c r="L5" s="32" t="s">
        <v>29</v>
      </c>
      <c r="O5" s="31"/>
      <c r="P5" s="31"/>
    </row>
    <row r="6" spans="2:27" ht="15.75">
      <c r="O6" s="30"/>
      <c r="P6" s="30"/>
    </row>
    <row r="7" spans="2:27" ht="78.75">
      <c r="B7" s="14"/>
      <c r="C7" s="23" t="s">
        <v>1</v>
      </c>
      <c r="D7" s="23" t="s">
        <v>2</v>
      </c>
      <c r="E7" s="23" t="s">
        <v>3</v>
      </c>
      <c r="F7" s="23" t="s">
        <v>50</v>
      </c>
      <c r="L7" s="17"/>
      <c r="M7" s="23" t="s">
        <v>1</v>
      </c>
      <c r="N7" s="23" t="s">
        <v>2</v>
      </c>
      <c r="O7" s="23" t="s">
        <v>3</v>
      </c>
      <c r="P7" s="23" t="s">
        <v>50</v>
      </c>
      <c r="Q7" s="23" t="s">
        <v>73</v>
      </c>
      <c r="R7" s="23" t="s">
        <v>72</v>
      </c>
      <c r="S7" s="23" t="s">
        <v>71</v>
      </c>
      <c r="T7" s="22" t="s">
        <v>70</v>
      </c>
      <c r="U7" s="20">
        <v>0.9</v>
      </c>
    </row>
    <row r="8" spans="2:27" ht="15.75">
      <c r="B8" s="17" t="s">
        <v>1</v>
      </c>
      <c r="C8" s="44">
        <f>1/1</f>
        <v>1</v>
      </c>
      <c r="D8" s="44">
        <f>'KUISIONER AHP'!X9</f>
        <v>0.18000000000000002</v>
      </c>
      <c r="E8" s="44">
        <f>'KUISIONER AHP'!Y46</f>
        <v>1.42</v>
      </c>
      <c r="F8" s="44">
        <f>'KUISIONER AHP'!Z46</f>
        <v>1.45</v>
      </c>
      <c r="L8" s="17" t="s">
        <v>1</v>
      </c>
      <c r="M8" s="10">
        <f>C8/C12</f>
        <v>0.12574374046061729</v>
      </c>
      <c r="N8" s="10">
        <f>D8/D12</f>
        <v>9.193915618218941E-2</v>
      </c>
      <c r="O8" s="10">
        <f>E8/E12</f>
        <v>0.20931240787305991</v>
      </c>
      <c r="P8" s="10">
        <f>F8/F12</f>
        <v>0.1875808538163001</v>
      </c>
      <c r="Q8" s="10">
        <f>SUM(M8:P8)</f>
        <v>0.61457615833216672</v>
      </c>
      <c r="R8" s="10">
        <f>Q8/4</f>
        <v>0.15364403958304168</v>
      </c>
      <c r="S8" s="16">
        <v>4</v>
      </c>
      <c r="T8" s="21" t="s">
        <v>69</v>
      </c>
      <c r="U8" s="20">
        <f>S12/S8</f>
        <v>4</v>
      </c>
    </row>
    <row r="9" spans="2:27" ht="15.75">
      <c r="B9" s="17" t="s">
        <v>2</v>
      </c>
      <c r="C9" s="44">
        <f>1/'KUISIONER AHP'!X9</f>
        <v>5.5555555555555545</v>
      </c>
      <c r="D9" s="44">
        <f>1/1</f>
        <v>1</v>
      </c>
      <c r="E9" s="44">
        <f>'KUISIONER AHP'!AA46</f>
        <v>4.07</v>
      </c>
      <c r="F9" s="44">
        <f>'KUISIONER AHP'!AB46</f>
        <v>1.88</v>
      </c>
      <c r="L9" s="17" t="s">
        <v>2</v>
      </c>
      <c r="M9" s="10">
        <f>C9/C12</f>
        <v>0.69857633589231805</v>
      </c>
      <c r="N9" s="10">
        <f>D9/D12</f>
        <v>0.51077308990105219</v>
      </c>
      <c r="O9" s="10">
        <f>E9/E12</f>
        <v>0.59993063383334777</v>
      </c>
      <c r="P9" s="10">
        <f>F9/F12</f>
        <v>0.2432082794307891</v>
      </c>
      <c r="Q9" s="10">
        <f>SUM(M9:P9)</f>
        <v>2.0524883390575073</v>
      </c>
      <c r="R9" s="10">
        <f>Q9/4</f>
        <v>0.51312208476437682</v>
      </c>
      <c r="S9" s="16">
        <v>4</v>
      </c>
      <c r="T9" s="21" t="s">
        <v>68</v>
      </c>
      <c r="U9" s="20">
        <f>(U8-4)/(4-1)</f>
        <v>0</v>
      </c>
    </row>
    <row r="10" spans="2:27" ht="15.75">
      <c r="B10" s="17" t="s">
        <v>3</v>
      </c>
      <c r="C10" s="44">
        <f>1/'KUISIONER AHP'!Y9</f>
        <v>0.70588235294117641</v>
      </c>
      <c r="D10" s="44">
        <f>1/'KUISIONER AHP'!AA9</f>
        <v>0.24590163934426232</v>
      </c>
      <c r="E10" s="44">
        <f>1/1</f>
        <v>1</v>
      </c>
      <c r="F10" s="44">
        <f>'KUISIONER AHP'!AC46</f>
        <v>3.4</v>
      </c>
      <c r="L10" s="17" t="s">
        <v>93</v>
      </c>
      <c r="M10" s="10">
        <f>C10/C12</f>
        <v>8.8760287383965131E-2</v>
      </c>
      <c r="N10" s="10">
        <f>D10/D12</f>
        <v>0.12559994013960302</v>
      </c>
      <c r="O10" s="10">
        <f>E10/E12</f>
        <v>0.1474031041359577</v>
      </c>
      <c r="P10" s="10">
        <f>F10/F12</f>
        <v>0.43984476067270373</v>
      </c>
      <c r="Q10" s="10">
        <f>SUM(M10:P10)</f>
        <v>0.80160809233222952</v>
      </c>
      <c r="R10" s="10">
        <f>Q10/4</f>
        <v>0.20040202308305738</v>
      </c>
      <c r="S10" s="16">
        <v>4</v>
      </c>
      <c r="T10" s="21" t="s">
        <v>67</v>
      </c>
      <c r="U10" s="20">
        <f>U9/U7</f>
        <v>0</v>
      </c>
      <c r="V10" s="19" t="s">
        <v>66</v>
      </c>
    </row>
    <row r="11" spans="2:27" ht="15.75">
      <c r="B11" s="17" t="s">
        <v>50</v>
      </c>
      <c r="C11" s="44">
        <f>1/'KUISIONER AHP'!Z9</f>
        <v>0.69124423963133641</v>
      </c>
      <c r="D11" s="44">
        <f>1/'KUISIONER AHP'!AB9</f>
        <v>0.53191489361702127</v>
      </c>
      <c r="E11" s="44">
        <f>1/'KUISIONER AHP'!AC9</f>
        <v>0.29411764705882354</v>
      </c>
      <c r="F11" s="44">
        <f>1/1</f>
        <v>1</v>
      </c>
      <c r="L11" s="17" t="s">
        <v>50</v>
      </c>
      <c r="M11" s="10">
        <f>C11/C12</f>
        <v>8.6919636263099495E-2</v>
      </c>
      <c r="N11" s="10">
        <f>D11/D12</f>
        <v>0.2716878137771554</v>
      </c>
      <c r="O11" s="10">
        <f>E11/E12</f>
        <v>4.3353854157634618E-2</v>
      </c>
      <c r="P11" s="10">
        <f>F11/F12</f>
        <v>0.12936610608020699</v>
      </c>
      <c r="Q11" s="10">
        <f>SUM(M11:P11)</f>
        <v>0.53132741027809649</v>
      </c>
      <c r="R11" s="10">
        <f>Q11/4</f>
        <v>0.13283185256952412</v>
      </c>
      <c r="S11" s="16">
        <v>4</v>
      </c>
    </row>
    <row r="12" spans="2:27" ht="15.75">
      <c r="B12" s="17" t="s">
        <v>65</v>
      </c>
      <c r="C12" s="44">
        <f>SUM(C8:C11)</f>
        <v>7.9526821481280674</v>
      </c>
      <c r="D12" s="44">
        <f>SUM(D8:D11)</f>
        <v>1.9578165329612836</v>
      </c>
      <c r="E12" s="44">
        <f>SUM(E8:E11)</f>
        <v>6.7841176470588236</v>
      </c>
      <c r="F12" s="44">
        <f>SUM(F8:F11)</f>
        <v>7.73</v>
      </c>
      <c r="L12" s="17" t="s">
        <v>65</v>
      </c>
      <c r="M12" s="10">
        <f>SUM(M8:M11)</f>
        <v>1</v>
      </c>
      <c r="N12" s="10">
        <f>SUM(N8:N11)</f>
        <v>1</v>
      </c>
      <c r="O12" s="10">
        <f>SUM(O8:O11)</f>
        <v>1</v>
      </c>
      <c r="P12" s="10">
        <f>SUM(P8:P11)</f>
        <v>1</v>
      </c>
      <c r="Q12" s="16"/>
      <c r="R12" s="16">
        <f>SUM(R8:R11)</f>
        <v>1</v>
      </c>
      <c r="S12" s="16">
        <f>SUM(S8:S11)</f>
        <v>16</v>
      </c>
    </row>
    <row r="13" spans="2:27" ht="15.75">
      <c r="O13" s="30"/>
      <c r="P13" s="30"/>
    </row>
    <row r="14" spans="2:27" ht="15.75">
      <c r="B14" s="27" t="s">
        <v>26</v>
      </c>
      <c r="L14" s="27" t="s">
        <v>26</v>
      </c>
    </row>
    <row r="16" spans="2:27" ht="47.25">
      <c r="B16" s="14"/>
      <c r="C16" s="23" t="s">
        <v>7</v>
      </c>
      <c r="D16" s="23" t="s">
        <v>8</v>
      </c>
      <c r="E16" s="23" t="s">
        <v>9</v>
      </c>
      <c r="F16" s="23" t="s">
        <v>10</v>
      </c>
      <c r="G16" s="23" t="s">
        <v>11</v>
      </c>
      <c r="H16" s="23" t="s">
        <v>12</v>
      </c>
      <c r="L16" s="14"/>
      <c r="M16" s="23" t="s">
        <v>7</v>
      </c>
      <c r="N16" s="23" t="s">
        <v>8</v>
      </c>
      <c r="O16" s="23" t="s">
        <v>9</v>
      </c>
      <c r="P16" s="23" t="s">
        <v>10</v>
      </c>
      <c r="Q16" s="23" t="s">
        <v>11</v>
      </c>
      <c r="R16" s="23" t="s">
        <v>12</v>
      </c>
      <c r="S16" s="23" t="s">
        <v>73</v>
      </c>
      <c r="T16" s="23" t="s">
        <v>72</v>
      </c>
      <c r="U16" s="23" t="s">
        <v>71</v>
      </c>
      <c r="V16" s="22" t="s">
        <v>70</v>
      </c>
      <c r="W16" s="20">
        <v>1.24</v>
      </c>
    </row>
    <row r="17" spans="1:24" ht="15.75">
      <c r="B17" s="17" t="s">
        <v>7</v>
      </c>
      <c r="C17" s="10">
        <f>1/1</f>
        <v>1</v>
      </c>
      <c r="D17" s="10">
        <f>'KUISIONER AHP'!X17</f>
        <v>1.7400000000000002</v>
      </c>
      <c r="E17" s="10">
        <f>'KUISIONER AHP'!Y17</f>
        <v>3.4433333333333334</v>
      </c>
      <c r="F17" s="10">
        <f>'KUISIONER AHP'!Z17</f>
        <v>0.11666666666666665</v>
      </c>
      <c r="G17" s="10">
        <f>'KUISIONER AHP'!AA17</f>
        <v>0.22</v>
      </c>
      <c r="H17" s="10">
        <f>'KUISIONER AHP'!AB17</f>
        <v>2.76</v>
      </c>
      <c r="L17" s="17" t="s">
        <v>7</v>
      </c>
      <c r="M17" s="10">
        <f t="shared" ref="M17:R17" si="0">C17/C23</f>
        <v>6.5170648940886922E-2</v>
      </c>
      <c r="N17" s="10">
        <f t="shared" si="0"/>
        <v>0.4784081643217134</v>
      </c>
      <c r="O17" s="10">
        <f t="shared" si="0"/>
        <v>0.15058727037164904</v>
      </c>
      <c r="P17" s="10">
        <f t="shared" si="0"/>
        <v>1.4085832109425224E-2</v>
      </c>
      <c r="Q17" s="10">
        <f t="shared" si="0"/>
        <v>1.4555728412281173E-2</v>
      </c>
      <c r="R17" s="10">
        <f t="shared" si="0"/>
        <v>0.16730652657102443</v>
      </c>
      <c r="S17" s="10">
        <f t="shared" ref="S17:S22" si="1">SUM(M17:R17)</f>
        <v>0.89011417072698018</v>
      </c>
      <c r="T17" s="10">
        <f t="shared" ref="T17:T22" si="2">S17/6</f>
        <v>0.14835236178783004</v>
      </c>
      <c r="U17" s="16">
        <v>6</v>
      </c>
      <c r="V17" s="21" t="s">
        <v>69</v>
      </c>
      <c r="W17" s="20">
        <f>U23/U17</f>
        <v>6</v>
      </c>
    </row>
    <row r="18" spans="1:24" ht="15.75">
      <c r="B18" s="17" t="s">
        <v>8</v>
      </c>
      <c r="C18" s="10">
        <f>1/'KUISIONER AHP'!X17</f>
        <v>0.57471264367816088</v>
      </c>
      <c r="D18" s="10">
        <f>1/1</f>
        <v>1</v>
      </c>
      <c r="E18" s="10">
        <f>'KUISIONER AHP'!AC17</f>
        <v>7.666666666666667</v>
      </c>
      <c r="F18" s="10">
        <f>'KUISIONER AHP'!AD17</f>
        <v>6.666666666666667</v>
      </c>
      <c r="G18" s="10">
        <f>'KUISIONER AHP'!AE17</f>
        <v>4.71</v>
      </c>
      <c r="H18" s="10">
        <f>'KUISIONER AHP'!AF17</f>
        <v>2.4733333333333332</v>
      </c>
      <c r="L18" s="17" t="s">
        <v>8</v>
      </c>
      <c r="M18" s="10">
        <f t="shared" ref="M18:R18" si="3">C18/C23</f>
        <v>3.7454395943038461E-2</v>
      </c>
      <c r="N18" s="10">
        <f t="shared" si="3"/>
        <v>0.27494722087454787</v>
      </c>
      <c r="O18" s="10">
        <f t="shared" si="3"/>
        <v>0.33528627478682749</v>
      </c>
      <c r="P18" s="10">
        <f t="shared" si="3"/>
        <v>0.80490469196715575</v>
      </c>
      <c r="Q18" s="10">
        <f t="shared" si="3"/>
        <v>0.31162491282656513</v>
      </c>
      <c r="R18" s="10">
        <f t="shared" si="3"/>
        <v>0.14992927864214992</v>
      </c>
      <c r="S18" s="10">
        <f t="shared" si="1"/>
        <v>1.9141467750402845</v>
      </c>
      <c r="T18" s="10">
        <f t="shared" si="2"/>
        <v>0.31902446250671407</v>
      </c>
      <c r="U18" s="16">
        <v>6</v>
      </c>
      <c r="V18" s="21" t="s">
        <v>68</v>
      </c>
      <c r="W18" s="20">
        <f>(W17-6)/(6-1)</f>
        <v>0</v>
      </c>
    </row>
    <row r="19" spans="1:24" ht="15.75">
      <c r="B19" s="17" t="s">
        <v>9</v>
      </c>
      <c r="C19" s="10">
        <f>1/'KUISIONER AHP'!Y17</f>
        <v>0.29041626331074538</v>
      </c>
      <c r="D19" s="10">
        <f>1/'KUISIONER AHP'!AC17</f>
        <v>0.13043478260869565</v>
      </c>
      <c r="E19" s="10">
        <f>1/1</f>
        <v>1</v>
      </c>
      <c r="F19" s="10">
        <f>'KUISIONER AHP'!AG17</f>
        <v>0.22</v>
      </c>
      <c r="G19" s="10">
        <f>'KUISIONER AHP'!AH17</f>
        <v>1.5266666666666666</v>
      </c>
      <c r="H19" s="10">
        <f>'KUISIONER AHP'!AI17</f>
        <v>0.18000000000000002</v>
      </c>
      <c r="L19" s="17" t="s">
        <v>9</v>
      </c>
      <c r="M19" s="10">
        <f t="shared" ref="M19:R19" si="4">C19/C23</f>
        <v>1.8926616342948767E-2</v>
      </c>
      <c r="N19" s="10">
        <f t="shared" si="4"/>
        <v>3.586268098363668E-2</v>
      </c>
      <c r="O19" s="10">
        <f t="shared" si="4"/>
        <v>4.3732992363499236E-2</v>
      </c>
      <c r="P19" s="10">
        <f t="shared" si="4"/>
        <v>2.6561854834916139E-2</v>
      </c>
      <c r="Q19" s="10">
        <f t="shared" si="4"/>
        <v>0.10100793352764814</v>
      </c>
      <c r="R19" s="10">
        <f t="shared" si="4"/>
        <v>1.0911295211153769E-2</v>
      </c>
      <c r="S19" s="10">
        <f t="shared" si="1"/>
        <v>0.23700337326380275</v>
      </c>
      <c r="T19" s="10">
        <f t="shared" si="2"/>
        <v>3.9500562210633791E-2</v>
      </c>
      <c r="U19" s="16">
        <v>6</v>
      </c>
      <c r="V19" s="21" t="s">
        <v>67</v>
      </c>
      <c r="W19" s="20">
        <f>W18/W16</f>
        <v>0</v>
      </c>
      <c r="X19" s="19" t="s">
        <v>66</v>
      </c>
    </row>
    <row r="20" spans="1:24" ht="15.75">
      <c r="B20" s="17" t="s">
        <v>10</v>
      </c>
      <c r="C20" s="10">
        <f>1/'KUISIONER AHP'!Z17</f>
        <v>8.571428571428573</v>
      </c>
      <c r="D20" s="10">
        <f>1/'KUISIONER AHP'!AD17</f>
        <v>0.15</v>
      </c>
      <c r="E20" s="10">
        <f>1/'KUISIONER AHP'!AG17</f>
        <v>4.5454545454545459</v>
      </c>
      <c r="F20" s="10">
        <f>1/1</f>
        <v>1</v>
      </c>
      <c r="G20" s="10">
        <f>'KUISIONER AHP'!AJ17</f>
        <v>7.333333333333333</v>
      </c>
      <c r="H20" s="10">
        <f>'KUISIONER AHP'!AK17</f>
        <v>7</v>
      </c>
      <c r="L20" s="17" t="s">
        <v>10</v>
      </c>
      <c r="M20" s="10">
        <f t="shared" ref="M20:R20" si="5">C20/C23</f>
        <v>0.55860556235045944</v>
      </c>
      <c r="N20" s="10">
        <f t="shared" si="5"/>
        <v>4.1242083131182182E-2</v>
      </c>
      <c r="O20" s="10">
        <f t="shared" si="5"/>
        <v>0.19878632892499656</v>
      </c>
      <c r="P20" s="10">
        <f t="shared" si="5"/>
        <v>0.12073570379507335</v>
      </c>
      <c r="Q20" s="10">
        <f t="shared" si="5"/>
        <v>0.4851909470760391</v>
      </c>
      <c r="R20" s="10">
        <f t="shared" si="5"/>
        <v>0.42432814710042432</v>
      </c>
      <c r="S20" s="10">
        <f t="shared" si="1"/>
        <v>1.828888772378175</v>
      </c>
      <c r="T20" s="10">
        <f t="shared" si="2"/>
        <v>0.30481479539636253</v>
      </c>
      <c r="U20" s="16">
        <v>6</v>
      </c>
    </row>
    <row r="21" spans="1:24" ht="15.75">
      <c r="B21" s="28" t="s">
        <v>11</v>
      </c>
      <c r="C21" s="29">
        <f>1/'KUISIONER AHP'!AA17</f>
        <v>4.5454545454545459</v>
      </c>
      <c r="D21" s="29">
        <f>1/'KUISIONER AHP'!AE17</f>
        <v>0.21231422505307856</v>
      </c>
      <c r="E21" s="29">
        <f>1/'KUISIONER AHP'!AH17</f>
        <v>0.65502183406113534</v>
      </c>
      <c r="F21" s="29">
        <f>1/'KUISIONER AHP'!AJ17</f>
        <v>0.13636363636363638</v>
      </c>
      <c r="G21" s="10">
        <f>1/1</f>
        <v>1</v>
      </c>
      <c r="H21" s="10">
        <f>'KUISIONER AHP'!AL17</f>
        <v>3.0833333333333335</v>
      </c>
      <c r="L21" s="28" t="s">
        <v>11</v>
      </c>
      <c r="M21" s="10">
        <f t="shared" ref="M21:R21" si="6">C21/C23</f>
        <v>0.29623022245857694</v>
      </c>
      <c r="N21" s="10">
        <f t="shared" si="6"/>
        <v>5.837520613047726E-2</v>
      </c>
      <c r="O21" s="10">
        <f t="shared" si="6"/>
        <v>2.8646064866920899E-2</v>
      </c>
      <c r="P21" s="10">
        <f t="shared" si="6"/>
        <v>1.6463959608419097E-2</v>
      </c>
      <c r="Q21" s="10">
        <f t="shared" si="6"/>
        <v>6.6162401874005336E-2</v>
      </c>
      <c r="R21" s="10">
        <f t="shared" si="6"/>
        <v>0.1869064457466155</v>
      </c>
      <c r="S21" s="10">
        <f t="shared" si="1"/>
        <v>0.65278430068501503</v>
      </c>
      <c r="T21" s="10">
        <f t="shared" si="2"/>
        <v>0.1087973834475025</v>
      </c>
      <c r="U21" s="16">
        <v>6</v>
      </c>
    </row>
    <row r="22" spans="1:24" ht="15.75">
      <c r="B22" s="28" t="s">
        <v>12</v>
      </c>
      <c r="C22" s="29">
        <f>1/'KUISIONER AHP'!AB17</f>
        <v>0.3623188405797102</v>
      </c>
      <c r="D22" s="29">
        <f>1/'KUISIONER AHP'!AF17</f>
        <v>0.40431266846361191</v>
      </c>
      <c r="E22" s="29">
        <f>1/'KUISIONER AHP'!AI17</f>
        <v>5.5555555555555545</v>
      </c>
      <c r="F22" s="29">
        <f>1/'KUISIONER AHP'!AK17</f>
        <v>0.14285714285714285</v>
      </c>
      <c r="G22" s="10">
        <f>1/'KUISIONER AHP'!AL17</f>
        <v>0.32432432432432429</v>
      </c>
      <c r="H22" s="10">
        <f>1/1</f>
        <v>1</v>
      </c>
      <c r="L22" s="28" t="s">
        <v>12</v>
      </c>
      <c r="M22" s="10">
        <f t="shared" ref="M22:R22" si="7">C22/C23</f>
        <v>2.3612553964089469E-2</v>
      </c>
      <c r="N22" s="10">
        <f t="shared" si="7"/>
        <v>0.11116464455844256</v>
      </c>
      <c r="O22" s="10">
        <f t="shared" si="7"/>
        <v>0.24296106868610684</v>
      </c>
      <c r="P22" s="10">
        <f t="shared" si="7"/>
        <v>1.7247957685010477E-2</v>
      </c>
      <c r="Q22" s="10">
        <f t="shared" si="7"/>
        <v>2.1458076283461185E-2</v>
      </c>
      <c r="R22" s="10">
        <f t="shared" si="7"/>
        <v>6.0618306728632047E-2</v>
      </c>
      <c r="S22" s="10">
        <f t="shared" si="1"/>
        <v>0.47706260790574262</v>
      </c>
      <c r="T22" s="10">
        <f t="shared" si="2"/>
        <v>7.9510434650957099E-2</v>
      </c>
      <c r="U22" s="16">
        <v>6</v>
      </c>
    </row>
    <row r="23" spans="1:24" ht="15.75">
      <c r="B23" s="17" t="s">
        <v>74</v>
      </c>
      <c r="C23" s="10">
        <f>SUM(C17+C18+C19+C20+C21+C22)</f>
        <v>15.344330864451734</v>
      </c>
      <c r="D23" s="10">
        <f t="shared" ref="D23:H23" si="8">SUM(D17+D18+D19+D20+D21+D22)</f>
        <v>3.6370616761253864</v>
      </c>
      <c r="E23" s="10">
        <f t="shared" si="8"/>
        <v>22.866031935071234</v>
      </c>
      <c r="F23" s="10">
        <f t="shared" si="8"/>
        <v>8.2825541125541129</v>
      </c>
      <c r="G23" s="10">
        <f t="shared" si="8"/>
        <v>15.114324324324324</v>
      </c>
      <c r="H23" s="10">
        <f t="shared" si="8"/>
        <v>16.496666666666666</v>
      </c>
      <c r="L23" s="17" t="s">
        <v>74</v>
      </c>
      <c r="M23" s="10">
        <f>SUM(M17:M22)</f>
        <v>1</v>
      </c>
      <c r="N23" s="10">
        <f t="shared" ref="N23:R23" si="9">SUM(N17:N22)</f>
        <v>1</v>
      </c>
      <c r="O23" s="10">
        <f t="shared" si="9"/>
        <v>1</v>
      </c>
      <c r="P23" s="10">
        <f t="shared" si="9"/>
        <v>1</v>
      </c>
      <c r="Q23" s="10">
        <f t="shared" si="9"/>
        <v>1</v>
      </c>
      <c r="R23" s="10">
        <f t="shared" si="9"/>
        <v>1</v>
      </c>
      <c r="S23" s="16"/>
      <c r="T23" s="26">
        <f>SUM(T17:T22)</f>
        <v>0.99999999999999989</v>
      </c>
      <c r="U23" s="16">
        <f>SUM(U17:U22)</f>
        <v>36</v>
      </c>
    </row>
    <row r="24" spans="1:24" ht="15.75" customHeight="1">
      <c r="A24" s="9"/>
      <c r="B24" s="9"/>
      <c r="C24" s="9"/>
      <c r="D24" s="9"/>
      <c r="E24" s="9"/>
      <c r="F24" s="9"/>
      <c r="G24" s="9"/>
      <c r="H24" s="9"/>
      <c r="I24" s="9"/>
    </row>
    <row r="25" spans="1:24" ht="15.75">
      <c r="B25" s="27" t="s">
        <v>27</v>
      </c>
      <c r="L25" s="27" t="s">
        <v>27</v>
      </c>
    </row>
    <row r="27" spans="1:24" ht="34.5" customHeight="1">
      <c r="B27" s="14"/>
      <c r="C27" s="23" t="s">
        <v>14</v>
      </c>
      <c r="D27" s="23" t="s">
        <v>15</v>
      </c>
      <c r="E27" s="23" t="s">
        <v>16</v>
      </c>
      <c r="F27" s="23" t="s">
        <v>17</v>
      </c>
      <c r="G27" s="23" t="s">
        <v>18</v>
      </c>
      <c r="L27" s="14"/>
      <c r="M27" s="23" t="s">
        <v>14</v>
      </c>
      <c r="N27" s="23" t="s">
        <v>15</v>
      </c>
      <c r="O27" s="23" t="s">
        <v>16</v>
      </c>
      <c r="P27" s="23" t="s">
        <v>17</v>
      </c>
      <c r="Q27" s="23" t="s">
        <v>18</v>
      </c>
      <c r="R27" s="23" t="s">
        <v>73</v>
      </c>
      <c r="S27" s="23" t="s">
        <v>72</v>
      </c>
      <c r="T27" s="23" t="s">
        <v>71</v>
      </c>
      <c r="U27" s="22" t="s">
        <v>70</v>
      </c>
      <c r="V27" s="20">
        <v>1.1200000000000001</v>
      </c>
    </row>
    <row r="28" spans="1:24" ht="15.75">
      <c r="B28" s="17" t="s">
        <v>14</v>
      </c>
      <c r="C28" s="10">
        <f>1/1</f>
        <v>1</v>
      </c>
      <c r="D28" s="10">
        <f>'KUISIONER AHP'!X25</f>
        <v>5.666666666666667</v>
      </c>
      <c r="E28" s="10">
        <f>'KUISIONER AHP'!Y25</f>
        <v>0.11666666666666665</v>
      </c>
      <c r="F28" s="10">
        <f>'KUISIONER AHP'!Z25</f>
        <v>1.89</v>
      </c>
      <c r="G28" s="10">
        <f>'KUISIONER AHP'!AA25</f>
        <v>1.71</v>
      </c>
      <c r="L28" s="17" t="s">
        <v>14</v>
      </c>
      <c r="M28" s="10">
        <f>C28/C33</f>
        <v>9.2065814079749037E-2</v>
      </c>
      <c r="N28" s="10">
        <f>D28/D33</f>
        <v>0.35203549937808853</v>
      </c>
      <c r="O28" s="10">
        <f>E28/E33</f>
        <v>1.1186148629870489E-2</v>
      </c>
      <c r="P28" s="10">
        <f>F28/F33</f>
        <v>0.10411584166207601</v>
      </c>
      <c r="Q28" s="10">
        <f>G28/G33</f>
        <v>0.19730769230769227</v>
      </c>
      <c r="R28" s="10">
        <f>SUM(M28:Q28)</f>
        <v>0.75671099605747638</v>
      </c>
      <c r="S28" s="10">
        <f>R28/5</f>
        <v>0.15134219921149528</v>
      </c>
      <c r="T28" s="16">
        <v>5</v>
      </c>
      <c r="U28" s="21" t="s">
        <v>69</v>
      </c>
      <c r="V28" s="20">
        <f>T33/T28</f>
        <v>5</v>
      </c>
    </row>
    <row r="29" spans="1:24" ht="15.75">
      <c r="B29" s="17" t="s">
        <v>15</v>
      </c>
      <c r="C29" s="10">
        <f>1/'KUISIONER AHP'!X25</f>
        <v>0.1764705882352941</v>
      </c>
      <c r="D29" s="10">
        <f>1/1</f>
        <v>1</v>
      </c>
      <c r="E29" s="10">
        <f>'KUISIONER AHP'!AB25</f>
        <v>0.11</v>
      </c>
      <c r="F29" s="10">
        <f>'KUISIONER AHP'!AC25</f>
        <v>8</v>
      </c>
      <c r="G29" s="10">
        <f>'KUISIONER AHP'!AD25</f>
        <v>4.666666666666667</v>
      </c>
      <c r="L29" s="17" t="s">
        <v>15</v>
      </c>
      <c r="M29" s="10">
        <f>C29/C33</f>
        <v>1.6246908367014534E-2</v>
      </c>
      <c r="N29" s="10">
        <f>D29/D33</f>
        <v>6.2123911654956801E-2</v>
      </c>
      <c r="O29" s="10">
        <f>E29/E33</f>
        <v>1.0546940136735034E-2</v>
      </c>
      <c r="P29" s="10">
        <f>F29/F33</f>
        <v>0.44070197528921062</v>
      </c>
      <c r="Q29" s="10">
        <f>G29/G33</f>
        <v>0.53846153846153844</v>
      </c>
      <c r="R29" s="10">
        <f>SUM(M29:Q29)</f>
        <v>1.0680812739094554</v>
      </c>
      <c r="S29" s="10">
        <f>R29/5</f>
        <v>0.21361625478189109</v>
      </c>
      <c r="T29" s="16">
        <v>5</v>
      </c>
      <c r="U29" s="21" t="s">
        <v>68</v>
      </c>
      <c r="V29" s="20">
        <f>(V28-5)/(5-1)</f>
        <v>0</v>
      </c>
    </row>
    <row r="30" spans="1:24" ht="15.75">
      <c r="B30" s="17" t="s">
        <v>16</v>
      </c>
      <c r="C30" s="10">
        <f>1/'KUISIONER AHP'!Y25</f>
        <v>8.571428571428573</v>
      </c>
      <c r="D30" s="10">
        <f>1/'KUISIONER AHP'!AB25</f>
        <v>9.0909090909090917</v>
      </c>
      <c r="E30" s="10">
        <f>1/1</f>
        <v>1</v>
      </c>
      <c r="F30" s="10">
        <f>'KUISIONER AHP'!AE25</f>
        <v>0.12</v>
      </c>
      <c r="G30" s="10">
        <f>'KUISIONER AHP'!AF25</f>
        <v>1.1500000000000001</v>
      </c>
      <c r="L30" s="17" t="s">
        <v>16</v>
      </c>
      <c r="M30" s="10">
        <f>C30/C33</f>
        <v>0.78913554925499196</v>
      </c>
      <c r="N30" s="10">
        <f>D30/D33</f>
        <v>0.56476283322688003</v>
      </c>
      <c r="O30" s="10">
        <f>E30/E33</f>
        <v>9.5881273970318481E-2</v>
      </c>
      <c r="P30" s="10">
        <f>F30/F33</f>
        <v>6.6105296293381592E-3</v>
      </c>
      <c r="Q30" s="10">
        <f>G30/G33</f>
        <v>0.13269230769230769</v>
      </c>
      <c r="R30" s="10">
        <f>SUM(M30:Q30)</f>
        <v>1.5890824937738364</v>
      </c>
      <c r="S30" s="10">
        <f>R30/5</f>
        <v>0.31781649875476725</v>
      </c>
      <c r="T30" s="16">
        <v>5</v>
      </c>
      <c r="U30" s="21" t="s">
        <v>67</v>
      </c>
      <c r="V30" s="20">
        <f>V29/V27</f>
        <v>0</v>
      </c>
      <c r="W30" s="19" t="s">
        <v>66</v>
      </c>
    </row>
    <row r="31" spans="1:24" ht="15.75">
      <c r="B31" s="17" t="s">
        <v>17</v>
      </c>
      <c r="C31" s="10">
        <f>1/'KUISIONER AHP'!Z25</f>
        <v>0.52910052910052918</v>
      </c>
      <c r="D31" s="10">
        <f>1/'KUISIONER AHP'!AC25</f>
        <v>0.125</v>
      </c>
      <c r="E31" s="10">
        <f>1/'KUISIONER AHP'!AE25</f>
        <v>8.3333333333333339</v>
      </c>
      <c r="F31" s="10">
        <f>1/1</f>
        <v>1</v>
      </c>
      <c r="G31" s="10">
        <f>'KUISIONER AHP'!AG25</f>
        <v>0.14000000000000001</v>
      </c>
      <c r="L31" s="17" t="s">
        <v>17</v>
      </c>
      <c r="M31" s="10">
        <f>C31/C33</f>
        <v>4.8712070941666165E-2</v>
      </c>
      <c r="N31" s="10">
        <f>D31/D33</f>
        <v>7.7654889568696001E-3</v>
      </c>
      <c r="O31" s="10">
        <f>E31/E33</f>
        <v>0.79901061641932081</v>
      </c>
      <c r="P31" s="10">
        <f>F31/F33</f>
        <v>5.5087746911151328E-2</v>
      </c>
      <c r="Q31" s="10">
        <f>G31/G33</f>
        <v>1.6153846153846154E-2</v>
      </c>
      <c r="R31" s="10">
        <f>SUM(M31:Q31)</f>
        <v>0.92672976938285412</v>
      </c>
      <c r="S31" s="10">
        <f>R31/5</f>
        <v>0.18534595387657082</v>
      </c>
      <c r="T31" s="16">
        <v>5</v>
      </c>
    </row>
    <row r="32" spans="1:24" ht="15.75">
      <c r="B32" s="17" t="s">
        <v>18</v>
      </c>
      <c r="C32" s="10">
        <f>1/'KUISIONER AHP'!AA25</f>
        <v>0.58479532163742687</v>
      </c>
      <c r="D32" s="10">
        <f>1/'KUISIONER AHP'!AD25</f>
        <v>0.21428571428571427</v>
      </c>
      <c r="E32" s="10">
        <f>1/'KUISIONER AHP'!AF25</f>
        <v>0.86956521739130421</v>
      </c>
      <c r="F32" s="10">
        <f>1/'KUISIONER AHP'!AG25</f>
        <v>7.1428571428571423</v>
      </c>
      <c r="G32" s="10">
        <f>1/1</f>
        <v>1</v>
      </c>
      <c r="L32" s="17" t="s">
        <v>18</v>
      </c>
      <c r="M32" s="10">
        <f>C32/C33</f>
        <v>5.3839657356578384E-2</v>
      </c>
      <c r="N32" s="10">
        <f>D32/D33</f>
        <v>1.3312266783205027E-2</v>
      </c>
      <c r="O32" s="10">
        <f>E32/E33</f>
        <v>8.3375020843755185E-2</v>
      </c>
      <c r="P32" s="10">
        <f>F32/F33</f>
        <v>0.39348390650822374</v>
      </c>
      <c r="Q32" s="10">
        <f>G32/G33</f>
        <v>0.11538461538461536</v>
      </c>
      <c r="R32" s="10">
        <f>SUM(M32:Q32)</f>
        <v>0.65939546687637773</v>
      </c>
      <c r="S32" s="10">
        <f>R32/5</f>
        <v>0.13187909337527554</v>
      </c>
      <c r="T32" s="16">
        <v>5</v>
      </c>
    </row>
    <row r="33" spans="2:22" ht="15.75">
      <c r="B33" s="17" t="s">
        <v>65</v>
      </c>
      <c r="C33" s="10">
        <f>SUM(C28:C32)</f>
        <v>10.861795010401822</v>
      </c>
      <c r="D33" s="10">
        <f>SUM(D28:D32)</f>
        <v>16.096861471861473</v>
      </c>
      <c r="E33" s="10">
        <f>SUM(E28:E32)</f>
        <v>10.429565217391305</v>
      </c>
      <c r="F33" s="10">
        <f t="shared" ref="F33:G33" si="10">SUM(F28:F32)</f>
        <v>18.152857142857144</v>
      </c>
      <c r="G33" s="10">
        <f t="shared" si="10"/>
        <v>8.6666666666666679</v>
      </c>
      <c r="L33" s="17" t="s">
        <v>65</v>
      </c>
      <c r="M33" s="10">
        <f>SUM(M28:M32)</f>
        <v>1.0000000000000002</v>
      </c>
      <c r="N33" s="10">
        <f>SUM(N28:N32)</f>
        <v>1</v>
      </c>
      <c r="O33" s="10">
        <f>SUM(O28:O32)</f>
        <v>1</v>
      </c>
      <c r="P33" s="10">
        <f>SUM(P28:P32)</f>
        <v>0.99999999999999989</v>
      </c>
      <c r="Q33" s="10">
        <f>SUM(Q28:Q32)</f>
        <v>1</v>
      </c>
      <c r="R33" s="16"/>
      <c r="S33" s="16">
        <f>SUM(S28:S32)</f>
        <v>1</v>
      </c>
      <c r="T33" s="16">
        <f>SUM(T28:T32)</f>
        <v>25</v>
      </c>
    </row>
    <row r="35" spans="2:22" ht="15.75">
      <c r="B35" s="27" t="s">
        <v>28</v>
      </c>
      <c r="L35" s="27" t="s">
        <v>28</v>
      </c>
    </row>
    <row r="36" spans="2:22">
      <c r="F36" s="9"/>
      <c r="G36" s="9"/>
      <c r="H36" s="9"/>
    </row>
    <row r="37" spans="2:22" ht="47.25">
      <c r="B37" s="14"/>
      <c r="C37" s="23" t="s">
        <v>21</v>
      </c>
      <c r="D37" s="23" t="s">
        <v>22</v>
      </c>
      <c r="E37" s="23" t="s">
        <v>23</v>
      </c>
      <c r="F37" s="23" t="s">
        <v>24</v>
      </c>
      <c r="G37" s="9"/>
      <c r="H37" s="9"/>
      <c r="I37" s="9"/>
      <c r="L37" s="14"/>
      <c r="M37" s="23" t="s">
        <v>21</v>
      </c>
      <c r="N37" s="23" t="s">
        <v>22</v>
      </c>
      <c r="O37" s="23" t="s">
        <v>23</v>
      </c>
      <c r="P37" s="23" t="s">
        <v>24</v>
      </c>
      <c r="Q37" s="23" t="s">
        <v>73</v>
      </c>
      <c r="R37" s="23" t="s">
        <v>72</v>
      </c>
      <c r="S37" s="23" t="s">
        <v>71</v>
      </c>
      <c r="T37" s="22" t="s">
        <v>70</v>
      </c>
      <c r="U37" s="20">
        <v>0.9</v>
      </c>
    </row>
    <row r="38" spans="2:22" ht="15.75">
      <c r="B38" s="17" t="s">
        <v>21</v>
      </c>
      <c r="C38" s="10">
        <f>1/1</f>
        <v>1</v>
      </c>
      <c r="D38" s="10">
        <f>'KUISIONER AHP'!X33</f>
        <v>7.666666666666667</v>
      </c>
      <c r="E38" s="10">
        <f>'KUISIONER AHP'!Y33</f>
        <v>5.7100000000000009</v>
      </c>
      <c r="F38" s="10">
        <f>'KUISIONER AHP'!Z33</f>
        <v>8.6666666666666661</v>
      </c>
      <c r="G38" s="9"/>
      <c r="H38" s="9"/>
      <c r="I38" s="9"/>
      <c r="L38" s="17" t="s">
        <v>21</v>
      </c>
      <c r="M38" s="10">
        <f>C38/C42</f>
        <v>0.70375416069827601</v>
      </c>
      <c r="N38" s="10">
        <f>D38/D42</f>
        <v>0.83452730384677942</v>
      </c>
      <c r="O38" s="10">
        <f>E38/E42</f>
        <v>0.57273556231003042</v>
      </c>
      <c r="P38" s="10">
        <f>F38/F42</f>
        <v>0.39393939393939392</v>
      </c>
      <c r="Q38" s="10">
        <f>SUM(M38:P38)</f>
        <v>2.5049564207944797</v>
      </c>
      <c r="R38" s="10">
        <f>Q38/4</f>
        <v>0.62623910519861992</v>
      </c>
      <c r="S38" s="16">
        <v>4</v>
      </c>
      <c r="T38" s="21" t="s">
        <v>69</v>
      </c>
      <c r="U38" s="20">
        <f>S42/S38</f>
        <v>4</v>
      </c>
    </row>
    <row r="39" spans="2:22" ht="15.75">
      <c r="B39" s="17" t="s">
        <v>22</v>
      </c>
      <c r="C39" s="10">
        <f>1/'KUISIONER AHP'!X33</f>
        <v>0.13043478260869565</v>
      </c>
      <c r="D39" s="10">
        <f>1/1</f>
        <v>1</v>
      </c>
      <c r="E39" s="10">
        <f>'KUISIONER AHP'!AA33</f>
        <v>3.1233333333333331</v>
      </c>
      <c r="F39" s="10">
        <f>'KUISIONER AHP'!AB33</f>
        <v>5</v>
      </c>
      <c r="G39" s="9"/>
      <c r="H39" s="9"/>
      <c r="I39" s="9"/>
      <c r="L39" s="17" t="s">
        <v>22</v>
      </c>
      <c r="M39" s="10">
        <f>C39/C42</f>
        <v>9.1794020960644693E-2</v>
      </c>
      <c r="N39" s="10">
        <f>D39/D42</f>
        <v>0.10885138745827556</v>
      </c>
      <c r="O39" s="10">
        <f>E39/E42</f>
        <v>0.31328267477203642</v>
      </c>
      <c r="P39" s="10">
        <f>F39/F42</f>
        <v>0.22727272727272727</v>
      </c>
      <c r="Q39" s="10">
        <f>SUM(M39:P39)</f>
        <v>0.74120081046368402</v>
      </c>
      <c r="R39" s="10">
        <f>Q39/4</f>
        <v>0.18530020261592101</v>
      </c>
      <c r="S39" s="16">
        <v>4</v>
      </c>
      <c r="T39" s="21" t="s">
        <v>68</v>
      </c>
      <c r="U39" s="20">
        <f>(U38-4)/(4-1)</f>
        <v>0</v>
      </c>
    </row>
    <row r="40" spans="2:22" ht="15.75">
      <c r="B40" s="17" t="s">
        <v>23</v>
      </c>
      <c r="C40" s="10">
        <f>1/'KUISIONER AHP'!Y33</f>
        <v>0.17513134851138351</v>
      </c>
      <c r="D40" s="10">
        <f>1/'KUISIONER AHP'!AA33</f>
        <v>0.32017075773746001</v>
      </c>
      <c r="E40" s="10">
        <f>1/1</f>
        <v>1</v>
      </c>
      <c r="F40" s="10">
        <f>'KUISIONER AHP'!AC33</f>
        <v>7.333333333333333</v>
      </c>
      <c r="G40" s="9"/>
      <c r="H40" s="9"/>
      <c r="I40" s="9"/>
      <c r="L40" s="17" t="s">
        <v>23</v>
      </c>
      <c r="M40" s="10">
        <f>C40/C42</f>
        <v>0.12324941518358598</v>
      </c>
      <c r="N40" s="10">
        <f>D40/D42</f>
        <v>3.4851031203289938E-2</v>
      </c>
      <c r="O40" s="10">
        <f>E40/E42</f>
        <v>0.10030395136778114</v>
      </c>
      <c r="P40" s="10">
        <f>F40/F42</f>
        <v>0.33333333333333331</v>
      </c>
      <c r="Q40" s="10">
        <f>SUM(M40:P40)</f>
        <v>0.59173773108799033</v>
      </c>
      <c r="R40" s="10">
        <f>Q40/4</f>
        <v>0.14793443277199758</v>
      </c>
      <c r="S40" s="16">
        <v>4</v>
      </c>
      <c r="T40" s="21" t="s">
        <v>67</v>
      </c>
      <c r="U40" s="20">
        <f>U39/U37</f>
        <v>0</v>
      </c>
      <c r="V40" s="19" t="s">
        <v>66</v>
      </c>
    </row>
    <row r="41" spans="2:22" ht="15.75">
      <c r="B41" s="17" t="s">
        <v>24</v>
      </c>
      <c r="C41" s="10">
        <f>1/'KUISIONER AHP'!Z33</f>
        <v>0.11538461538461539</v>
      </c>
      <c r="D41" s="10">
        <f>1/'KUISIONER AHP'!AB33</f>
        <v>0.2</v>
      </c>
      <c r="E41" s="10">
        <f>1/'KUISIONER AHP'!AC33</f>
        <v>0.13636363636363638</v>
      </c>
      <c r="F41" s="10">
        <f>1/1</f>
        <v>1</v>
      </c>
      <c r="G41" s="9"/>
      <c r="H41" s="9"/>
      <c r="I41" s="9"/>
      <c r="L41" s="17" t="s">
        <v>24</v>
      </c>
      <c r="M41" s="10">
        <f>C41/C42</f>
        <v>8.1202403157493386E-2</v>
      </c>
      <c r="N41" s="10">
        <f>D41/D42</f>
        <v>2.1770277491655117E-2</v>
      </c>
      <c r="O41" s="10">
        <f>E41/E42</f>
        <v>1.3677811550151976E-2</v>
      </c>
      <c r="P41" s="10">
        <f>F41/F42</f>
        <v>4.5454545454545456E-2</v>
      </c>
      <c r="Q41" s="10">
        <f>SUM(M41:P41)</f>
        <v>0.16210503765384593</v>
      </c>
      <c r="R41" s="10">
        <f>Q41/4</f>
        <v>4.0526259413461482E-2</v>
      </c>
      <c r="S41" s="16">
        <v>4</v>
      </c>
    </row>
    <row r="42" spans="2:22" ht="15.75">
      <c r="B42" s="17" t="s">
        <v>65</v>
      </c>
      <c r="C42" s="10">
        <f>SUM(C38:C41)</f>
        <v>1.4209507465046944</v>
      </c>
      <c r="D42" s="10">
        <f t="shared" ref="D42:F42" si="11">SUM(D38:D41)</f>
        <v>9.1868374244041267</v>
      </c>
      <c r="E42" s="10">
        <f t="shared" si="11"/>
        <v>9.9696969696969706</v>
      </c>
      <c r="F42" s="10">
        <f t="shared" si="11"/>
        <v>22</v>
      </c>
      <c r="G42" s="9"/>
      <c r="H42" s="9"/>
      <c r="I42" s="9"/>
      <c r="L42" s="17" t="s">
        <v>65</v>
      </c>
      <c r="M42" s="10">
        <f>SUM(M38:M41)</f>
        <v>1</v>
      </c>
      <c r="N42" s="10">
        <f>SUM(N38:N41)</f>
        <v>1</v>
      </c>
      <c r="O42" s="10">
        <f>SUM(O38:O41)</f>
        <v>1</v>
      </c>
      <c r="P42" s="10">
        <f>SUM(P38:P41)</f>
        <v>1</v>
      </c>
      <c r="Q42" s="10"/>
      <c r="R42" s="26">
        <f>SUM(R38:R41)</f>
        <v>1</v>
      </c>
      <c r="S42" s="26">
        <f>SUM(S38:S41)</f>
        <v>16</v>
      </c>
    </row>
    <row r="43" spans="2:22">
      <c r="F43" s="9"/>
      <c r="G43" s="9"/>
      <c r="H43" s="9"/>
    </row>
    <row r="44" spans="2:22" ht="15.75">
      <c r="B44" s="25" t="s">
        <v>44</v>
      </c>
      <c r="L44" s="25" t="s">
        <v>44</v>
      </c>
    </row>
    <row r="46" spans="2:22" ht="31.5">
      <c r="B46" s="14"/>
      <c r="C46" s="24" t="s">
        <v>29</v>
      </c>
      <c r="D46" s="24" t="s">
        <v>26</v>
      </c>
      <c r="E46" s="24" t="s">
        <v>27</v>
      </c>
      <c r="F46" s="24" t="s">
        <v>28</v>
      </c>
      <c r="L46" s="14"/>
      <c r="M46" s="24" t="s">
        <v>29</v>
      </c>
      <c r="N46" s="24" t="s">
        <v>26</v>
      </c>
      <c r="O46" s="24" t="s">
        <v>27</v>
      </c>
      <c r="P46" s="24" t="s">
        <v>28</v>
      </c>
      <c r="Q46" s="23" t="s">
        <v>73</v>
      </c>
      <c r="R46" s="23" t="s">
        <v>72</v>
      </c>
      <c r="S46" s="23" t="s">
        <v>71</v>
      </c>
      <c r="T46" s="22" t="s">
        <v>70</v>
      </c>
      <c r="U46" s="20">
        <v>0.9</v>
      </c>
    </row>
    <row r="47" spans="2:22" ht="15.75">
      <c r="B47" s="18" t="s">
        <v>29</v>
      </c>
      <c r="C47" s="10">
        <f>1/1</f>
        <v>1</v>
      </c>
      <c r="D47" s="10">
        <f>'KUISIONER AHP'!X41</f>
        <v>2.5266666666666668</v>
      </c>
      <c r="E47" s="10">
        <f>'KUISIONER AHP'!Y41</f>
        <v>3.7099999999999995</v>
      </c>
      <c r="F47" s="10">
        <f>'KUISIONER AHP'!Z41</f>
        <v>5.7233333333333336</v>
      </c>
      <c r="L47" s="18" t="s">
        <v>29</v>
      </c>
      <c r="M47" s="10">
        <f>C47/C51</f>
        <v>0.54346541329395714</v>
      </c>
      <c r="N47" s="10">
        <f>D47/D51</f>
        <v>0.64975152377732504</v>
      </c>
      <c r="O47" s="10">
        <f>E47/E51</f>
        <v>0.35618999494694287</v>
      </c>
      <c r="P47" s="10">
        <f>F47/F51</f>
        <v>0.36790229269337904</v>
      </c>
      <c r="Q47" s="10">
        <f>SUM(M47:P47)</f>
        <v>1.9173092247116041</v>
      </c>
      <c r="R47" s="10">
        <f>Q47/4</f>
        <v>0.47932730617790104</v>
      </c>
      <c r="S47" s="16">
        <v>4</v>
      </c>
      <c r="T47" s="21" t="s">
        <v>69</v>
      </c>
      <c r="U47" s="20">
        <f>S51/S47</f>
        <v>4</v>
      </c>
    </row>
    <row r="48" spans="2:22" ht="15.75">
      <c r="B48" s="18" t="s">
        <v>26</v>
      </c>
      <c r="C48" s="10">
        <f>1/'KUISIONER AHP'!X41</f>
        <v>0.39577836411609496</v>
      </c>
      <c r="D48" s="10">
        <f>1/1</f>
        <v>1</v>
      </c>
      <c r="E48" s="10">
        <f>'KUISIONER AHP'!AA41</f>
        <v>5.3900000000000006</v>
      </c>
      <c r="F48" s="10">
        <f>'KUISIONER AHP'!AB41</f>
        <v>5.666666666666667</v>
      </c>
      <c r="L48" s="18" t="s">
        <v>26</v>
      </c>
      <c r="M48" s="10">
        <f>C48/C51</f>
        <v>0.21509185222715979</v>
      </c>
      <c r="N48" s="10">
        <f>D48/D51</f>
        <v>0.25715759516252967</v>
      </c>
      <c r="O48" s="10">
        <f>E48/E51</f>
        <v>0.51748357756442653</v>
      </c>
      <c r="P48" s="10">
        <f>F48/F51</f>
        <v>0.36425969573601885</v>
      </c>
      <c r="Q48" s="10">
        <f>SUM(M48:P48)</f>
        <v>1.3539927206901348</v>
      </c>
      <c r="R48" s="10">
        <f>Q48/4</f>
        <v>0.33849818017253369</v>
      </c>
      <c r="S48" s="16">
        <v>4</v>
      </c>
      <c r="T48" s="21" t="s">
        <v>68</v>
      </c>
      <c r="U48" s="20">
        <f>(U47-4)/(4-1)</f>
        <v>0</v>
      </c>
    </row>
    <row r="49" spans="2:22" ht="15.75">
      <c r="B49" s="18" t="s">
        <v>27</v>
      </c>
      <c r="C49" s="10">
        <f>1/'KUISIONER AHP'!Y41</f>
        <v>0.26954177897574128</v>
      </c>
      <c r="D49" s="10">
        <f>1/'KUISIONER AHP'!AA41</f>
        <v>0.18552875695732837</v>
      </c>
      <c r="E49" s="10">
        <f>1/1</f>
        <v>1</v>
      </c>
      <c r="F49" s="10">
        <f>'KUISIONER AHP'!AC41</f>
        <v>3.1666666666666665</v>
      </c>
      <c r="L49" s="18" t="s">
        <v>27</v>
      </c>
      <c r="M49" s="10">
        <f>C49/C51</f>
        <v>0.14648663431103967</v>
      </c>
      <c r="N49" s="10">
        <f>D49/D51</f>
        <v>4.7710128972640015E-2</v>
      </c>
      <c r="O49" s="10">
        <f>E49/E51</f>
        <v>9.6008084891359272E-2</v>
      </c>
      <c r="P49" s="10">
        <f>F49/F51</f>
        <v>0.20355688879365758</v>
      </c>
      <c r="Q49" s="10">
        <f>SUM(M49:P49)</f>
        <v>0.49376173696869652</v>
      </c>
      <c r="R49" s="10">
        <f>Q49/4</f>
        <v>0.12344043424217413</v>
      </c>
      <c r="S49" s="16">
        <v>4</v>
      </c>
      <c r="T49" s="21" t="s">
        <v>67</v>
      </c>
      <c r="U49" s="20">
        <f>U48/U46</f>
        <v>0</v>
      </c>
      <c r="V49" s="19" t="s">
        <v>66</v>
      </c>
    </row>
    <row r="50" spans="2:22" ht="15.75">
      <c r="B50" s="18" t="s">
        <v>28</v>
      </c>
      <c r="C50" s="10">
        <f>1/'KUISIONER AHP'!Z41</f>
        <v>0.17472335468841002</v>
      </c>
      <c r="D50" s="10">
        <f>1/'KUISIONER AHP'!AB41</f>
        <v>0.1764705882352941</v>
      </c>
      <c r="E50" s="10">
        <f>1/'KUISIONER AHP'!AC41</f>
        <v>0.31578947368421056</v>
      </c>
      <c r="F50" s="10">
        <f>1/1</f>
        <v>1</v>
      </c>
      <c r="L50" s="18" t="s">
        <v>28</v>
      </c>
      <c r="M50" s="10">
        <f>C50/C51</f>
        <v>9.4956100167843407E-2</v>
      </c>
      <c r="N50" s="10">
        <f>D50/D51</f>
        <v>4.5380752087505236E-2</v>
      </c>
      <c r="O50" s="10">
        <f>E50/E51</f>
        <v>3.0318342597271352E-2</v>
      </c>
      <c r="P50" s="10">
        <f>F50/F51</f>
        <v>6.4281122776944505E-2</v>
      </c>
      <c r="Q50" s="10">
        <f>SUM(M50:P50)</f>
        <v>0.23493631762956449</v>
      </c>
      <c r="R50" s="10">
        <f>Q50/4</f>
        <v>5.8734079407391122E-2</v>
      </c>
      <c r="S50" s="16">
        <v>4</v>
      </c>
    </row>
    <row r="51" spans="2:22" ht="15.75">
      <c r="B51" s="17" t="s">
        <v>65</v>
      </c>
      <c r="C51" s="10">
        <f>SUM(C47:C50)</f>
        <v>1.8400434977802462</v>
      </c>
      <c r="D51" s="10">
        <f>SUM(D47:D50)</f>
        <v>3.8886660118592893</v>
      </c>
      <c r="E51" s="10">
        <f>SUM(E47:E50)</f>
        <v>10.41578947368421</v>
      </c>
      <c r="F51" s="10">
        <f>SUM(F47:F50)</f>
        <v>15.556666666666667</v>
      </c>
      <c r="L51" s="17" t="s">
        <v>65</v>
      </c>
      <c r="M51" s="10">
        <f>SUM(M47:M50)</f>
        <v>1</v>
      </c>
      <c r="N51" s="10">
        <f>SUM(N47:N50)</f>
        <v>1</v>
      </c>
      <c r="O51" s="10">
        <f>SUM(O47:O50)</f>
        <v>1</v>
      </c>
      <c r="P51" s="10">
        <f>SUM(P47:P50)</f>
        <v>1</v>
      </c>
      <c r="Q51" s="16"/>
      <c r="R51" s="16">
        <f>SUM(R47:R50)</f>
        <v>1</v>
      </c>
      <c r="S51" s="16">
        <f>SUM(S47:S50)</f>
        <v>16</v>
      </c>
    </row>
    <row r="52" spans="2:22">
      <c r="H52" s="9"/>
      <c r="I52" s="9"/>
      <c r="J52" s="9"/>
      <c r="K52" s="9"/>
    </row>
    <row r="53" spans="2:22" ht="15.75" customHeight="1">
      <c r="H53" s="9"/>
      <c r="I53" s="9"/>
      <c r="J53" s="9"/>
      <c r="K53" s="9"/>
      <c r="L53" s="9"/>
      <c r="M53" s="9"/>
      <c r="N53" s="9"/>
    </row>
    <row r="54" spans="2:22" ht="15.75" customHeight="1">
      <c r="H54" s="7" t="s">
        <v>64</v>
      </c>
      <c r="I54" s="7"/>
      <c r="J54" s="9"/>
      <c r="K54" s="9"/>
      <c r="L54" s="9"/>
      <c r="M54" s="9"/>
      <c r="N54" s="9"/>
    </row>
    <row r="55" spans="2:22">
      <c r="L55" s="9"/>
      <c r="M55" s="9"/>
      <c r="N55" s="9"/>
    </row>
    <row r="56" spans="2:22" ht="15.75">
      <c r="H56" s="59" t="s">
        <v>44</v>
      </c>
      <c r="I56" s="15" t="s">
        <v>0</v>
      </c>
      <c r="J56" s="14" t="s">
        <v>63</v>
      </c>
    </row>
    <row r="57" spans="2:22" ht="15.75">
      <c r="H57" s="71" t="s">
        <v>29</v>
      </c>
      <c r="I57" s="12" t="s">
        <v>1</v>
      </c>
      <c r="J57" s="10">
        <f>R8</f>
        <v>0.15364403958304168</v>
      </c>
    </row>
    <row r="58" spans="2:22" ht="15.75">
      <c r="H58" s="72"/>
      <c r="I58" s="12" t="s">
        <v>2</v>
      </c>
      <c r="J58" s="10">
        <f>R9</f>
        <v>0.51312208476437682</v>
      </c>
    </row>
    <row r="59" spans="2:22" ht="15.75">
      <c r="H59" s="72"/>
      <c r="I59" s="46" t="s">
        <v>3</v>
      </c>
      <c r="J59" s="10">
        <f>R10</f>
        <v>0.20040202308305738</v>
      </c>
    </row>
    <row r="60" spans="2:22" ht="15.75">
      <c r="H60" s="73"/>
      <c r="I60" s="45" t="s">
        <v>50</v>
      </c>
      <c r="J60" s="10">
        <f>R11</f>
        <v>0.13283185256952412</v>
      </c>
    </row>
    <row r="61" spans="2:22" ht="15.75">
      <c r="H61" s="71" t="s">
        <v>26</v>
      </c>
      <c r="I61" s="46" t="s">
        <v>7</v>
      </c>
      <c r="J61" s="10">
        <f t="shared" ref="J61:J66" si="12">T17</f>
        <v>0.14835236178783004</v>
      </c>
    </row>
    <row r="62" spans="2:22" ht="15.75">
      <c r="H62" s="72"/>
      <c r="I62" s="12" t="s">
        <v>8</v>
      </c>
      <c r="J62" s="10">
        <f t="shared" si="12"/>
        <v>0.31902446250671407</v>
      </c>
    </row>
    <row r="63" spans="2:22" ht="15.75">
      <c r="H63" s="72"/>
      <c r="I63" s="12" t="s">
        <v>9</v>
      </c>
      <c r="J63" s="10">
        <f t="shared" si="12"/>
        <v>3.9500562210633791E-2</v>
      </c>
    </row>
    <row r="64" spans="2:22" ht="15.75">
      <c r="H64" s="72"/>
      <c r="I64" s="12" t="s">
        <v>10</v>
      </c>
      <c r="J64" s="10">
        <f t="shared" si="12"/>
        <v>0.30481479539636253</v>
      </c>
    </row>
    <row r="65" spans="8:12" ht="15.75">
      <c r="H65" s="72"/>
      <c r="I65" s="45" t="s">
        <v>11</v>
      </c>
      <c r="J65" s="10">
        <f t="shared" si="12"/>
        <v>0.1087973834475025</v>
      </c>
    </row>
    <row r="66" spans="8:12" ht="15.75">
      <c r="H66" s="73"/>
      <c r="I66" s="45" t="s">
        <v>12</v>
      </c>
      <c r="J66" s="10">
        <f t="shared" si="12"/>
        <v>7.9510434650957099E-2</v>
      </c>
    </row>
    <row r="67" spans="8:12" ht="15.75">
      <c r="H67" s="71" t="s">
        <v>27</v>
      </c>
      <c r="I67" s="12" t="s">
        <v>62</v>
      </c>
      <c r="J67" s="10">
        <f>S28</f>
        <v>0.15134219921149528</v>
      </c>
    </row>
    <row r="68" spans="8:12" ht="15.75">
      <c r="H68" s="72"/>
      <c r="I68" s="45" t="s">
        <v>15</v>
      </c>
      <c r="J68" s="10">
        <f>S29</f>
        <v>0.21361625478189109</v>
      </c>
    </row>
    <row r="69" spans="8:12" ht="15.75">
      <c r="H69" s="72"/>
      <c r="I69" s="12" t="s">
        <v>16</v>
      </c>
      <c r="J69" s="10">
        <f>S30</f>
        <v>0.31781649875476725</v>
      </c>
    </row>
    <row r="70" spans="8:12" ht="15.75">
      <c r="H70" s="72"/>
      <c r="I70" s="12" t="s">
        <v>17</v>
      </c>
      <c r="J70" s="10">
        <f>S31</f>
        <v>0.18534595387657082</v>
      </c>
      <c r="L70" s="13"/>
    </row>
    <row r="71" spans="8:12" ht="21.75" customHeight="1">
      <c r="H71" s="73"/>
      <c r="I71" s="12" t="s">
        <v>18</v>
      </c>
      <c r="J71" s="10">
        <f>S32</f>
        <v>0.13187909337527554</v>
      </c>
    </row>
    <row r="72" spans="8:12" ht="18" customHeight="1">
      <c r="H72" s="71" t="s">
        <v>28</v>
      </c>
      <c r="I72" s="12" t="s">
        <v>59</v>
      </c>
      <c r="J72" s="10">
        <f>R38</f>
        <v>0.62623910519861992</v>
      </c>
    </row>
    <row r="73" spans="8:12" ht="15.75">
      <c r="H73" s="72"/>
      <c r="I73" s="12" t="s">
        <v>61</v>
      </c>
      <c r="J73" s="10">
        <f>R39</f>
        <v>0.18530020261592101</v>
      </c>
    </row>
    <row r="74" spans="8:12" ht="15.75">
      <c r="H74" s="72"/>
      <c r="I74" s="12" t="s">
        <v>60</v>
      </c>
      <c r="J74" s="10">
        <f>R40</f>
        <v>0.14793443277199758</v>
      </c>
    </row>
    <row r="75" spans="8:12" ht="15.75">
      <c r="H75" s="73"/>
      <c r="I75" s="12" t="s">
        <v>24</v>
      </c>
      <c r="J75" s="10">
        <f>R41</f>
        <v>4.0526259413461482E-2</v>
      </c>
    </row>
    <row r="76" spans="8:12" ht="15.75" customHeight="1">
      <c r="H76" s="76" t="s">
        <v>44</v>
      </c>
      <c r="I76" s="11" t="s">
        <v>29</v>
      </c>
      <c r="J76" s="10">
        <f>R47</f>
        <v>0.47932730617790104</v>
      </c>
    </row>
    <row r="77" spans="8:12" ht="15.75">
      <c r="H77" s="77"/>
      <c r="I77" s="11" t="s">
        <v>26</v>
      </c>
      <c r="J77" s="10">
        <f>R48</f>
        <v>0.33849818017253369</v>
      </c>
    </row>
    <row r="78" spans="8:12" ht="15.75">
      <c r="H78" s="77"/>
      <c r="I78" s="11" t="s">
        <v>27</v>
      </c>
      <c r="J78" s="10">
        <f>R49</f>
        <v>0.12344043424217413</v>
      </c>
    </row>
    <row r="79" spans="8:12" ht="15.75">
      <c r="H79" s="78"/>
      <c r="I79" s="11" t="s">
        <v>28</v>
      </c>
      <c r="J79" s="10">
        <f>R50</f>
        <v>5.8734079407391122E-2</v>
      </c>
    </row>
  </sheetData>
  <mergeCells count="11">
    <mergeCell ref="V2:AA2"/>
    <mergeCell ref="V3:AA3"/>
    <mergeCell ref="V4:AA4"/>
    <mergeCell ref="U2:U4"/>
    <mergeCell ref="H76:H79"/>
    <mergeCell ref="H57:H60"/>
    <mergeCell ref="H61:H66"/>
    <mergeCell ref="H67:H71"/>
    <mergeCell ref="H72:H75"/>
    <mergeCell ref="B3:G3"/>
    <mergeCell ref="L3:S3"/>
  </mergeCells>
  <pageMargins left="0.7" right="0.7" top="0.75" bottom="0.75" header="0.3" footer="0.3"/>
  <pageSetup paperSize="9" orientation="portrait" horizont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4:S45"/>
  <sheetViews>
    <sheetView zoomScale="60" zoomScaleNormal="60" workbookViewId="0">
      <selection activeCell="Z13" sqref="Z13"/>
    </sheetView>
  </sheetViews>
  <sheetFormatPr defaultRowHeight="15"/>
  <cols>
    <col min="2" max="2" width="26.7109375" customWidth="1"/>
    <col min="3" max="3" width="7.28515625" customWidth="1"/>
    <col min="4" max="4" width="7.5703125" customWidth="1"/>
    <col min="5" max="5" width="12" customWidth="1"/>
    <col min="6" max="6" width="8.42578125" customWidth="1"/>
    <col min="8" max="8" width="12.28515625" customWidth="1"/>
    <col min="11" max="11" width="18.42578125" customWidth="1"/>
    <col min="12" max="12" width="13" customWidth="1"/>
  </cols>
  <sheetData>
    <row r="4" spans="2:19" ht="15.75">
      <c r="B4" s="25" t="s">
        <v>92</v>
      </c>
      <c r="C4" s="35"/>
      <c r="D4" s="35"/>
      <c r="E4" s="35"/>
      <c r="F4" s="35"/>
      <c r="G4" s="35"/>
      <c r="H4" s="35"/>
      <c r="K4" s="19" t="s">
        <v>91</v>
      </c>
    </row>
    <row r="5" spans="2:19" ht="30" customHeight="1">
      <c r="B5" s="17"/>
      <c r="C5" s="14" t="s">
        <v>46</v>
      </c>
      <c r="D5" s="14" t="s">
        <v>47</v>
      </c>
      <c r="E5" s="23" t="s">
        <v>83</v>
      </c>
      <c r="F5" s="14" t="s">
        <v>63</v>
      </c>
      <c r="G5" s="14" t="s">
        <v>82</v>
      </c>
      <c r="H5" s="23" t="s">
        <v>81</v>
      </c>
      <c r="K5" s="43" t="s">
        <v>44</v>
      </c>
      <c r="L5" s="43" t="s">
        <v>81</v>
      </c>
    </row>
    <row r="6" spans="2:19" ht="15.75" customHeight="1">
      <c r="B6" s="17" t="s">
        <v>1</v>
      </c>
      <c r="C6" s="10">
        <f>'KUISIONER SOTA'!Y6</f>
        <v>4</v>
      </c>
      <c r="D6" s="10">
        <f>'KUISIONER SOTA'!Z6</f>
        <v>7.67</v>
      </c>
      <c r="E6" s="10">
        <f>C6/D6</f>
        <v>0.5215123859191656</v>
      </c>
      <c r="F6" s="10">
        <f>'PENGOLAHAN DATA AHP'!J57</f>
        <v>0.15364403958304168</v>
      </c>
      <c r="G6" s="10">
        <f>E6*F6</f>
        <v>8.012726966521079E-2</v>
      </c>
      <c r="H6" s="79">
        <f>SUM(G6:G9)</f>
        <v>0.64518730314917938</v>
      </c>
      <c r="J6" s="38"/>
      <c r="K6" s="41" t="s">
        <v>90</v>
      </c>
      <c r="L6" s="42">
        <f>H6</f>
        <v>0.64518730314917938</v>
      </c>
      <c r="M6" s="38"/>
      <c r="N6" s="38"/>
      <c r="O6" s="38"/>
      <c r="R6" s="38"/>
      <c r="S6" s="38"/>
    </row>
    <row r="7" spans="2:19" ht="15.75">
      <c r="B7" s="17" t="s">
        <v>2</v>
      </c>
      <c r="C7" s="10">
        <f>'KUISIONER SOTA'!Y7</f>
        <v>5.67</v>
      </c>
      <c r="D7" s="10">
        <f>'KUISIONER SOTA'!Z7</f>
        <v>8.67</v>
      </c>
      <c r="E7" s="10">
        <f>C7/D7</f>
        <v>0.65397923875432529</v>
      </c>
      <c r="F7" s="10">
        <f>'PENGOLAHAN DATA AHP'!J58</f>
        <v>0.51312208476437682</v>
      </c>
      <c r="G7" s="10">
        <f>E7*F7</f>
        <v>0.33557119038223954</v>
      </c>
      <c r="H7" s="80"/>
      <c r="K7" s="41" t="s">
        <v>26</v>
      </c>
      <c r="L7" s="42">
        <f>H14</f>
        <v>0.79616896437555651</v>
      </c>
      <c r="M7" s="38"/>
      <c r="N7" s="38"/>
    </row>
    <row r="8" spans="2:19" ht="15.75">
      <c r="B8" s="17" t="s">
        <v>3</v>
      </c>
      <c r="C8" s="10">
        <f>'KUISIONER SOTA'!Y8</f>
        <v>6.67</v>
      </c>
      <c r="D8" s="10">
        <f>'KUISIONER SOTA'!Z8</f>
        <v>8.67</v>
      </c>
      <c r="E8" s="10">
        <f>C8/D8</f>
        <v>0.76931949250288345</v>
      </c>
      <c r="F8" s="10">
        <f>'PENGOLAHAN DATA AHP'!J59</f>
        <v>0.20040202308305738</v>
      </c>
      <c r="G8" s="10">
        <f>E8*F8</f>
        <v>0.15417318269480884</v>
      </c>
      <c r="H8" s="80"/>
      <c r="K8" s="41" t="s">
        <v>27</v>
      </c>
      <c r="L8" s="47">
        <f>H24</f>
        <v>0.69560090029061739</v>
      </c>
      <c r="M8" s="38"/>
      <c r="N8" s="38"/>
    </row>
    <row r="9" spans="2:19" ht="15.75">
      <c r="B9" s="17" t="s">
        <v>50</v>
      </c>
      <c r="C9" s="10">
        <f>'KUISIONER SOTA'!Y9</f>
        <v>5.67</v>
      </c>
      <c r="D9" s="10">
        <f>'KUISIONER SOTA'!Z9</f>
        <v>10</v>
      </c>
      <c r="E9" s="10">
        <f>C9/D9</f>
        <v>0.56699999999999995</v>
      </c>
      <c r="F9" s="10">
        <f>'PENGOLAHAN DATA AHP'!J60</f>
        <v>0.13283185256952412</v>
      </c>
      <c r="G9" s="10">
        <f>E9*F9</f>
        <v>7.5315660406920171E-2</v>
      </c>
      <c r="H9" s="81"/>
      <c r="K9" s="41" t="s">
        <v>28</v>
      </c>
      <c r="L9" s="47">
        <f>H33</f>
        <v>0.85133892540153056</v>
      </c>
      <c r="M9" s="38"/>
      <c r="N9" s="38"/>
    </row>
    <row r="10" spans="2:19" ht="15.75">
      <c r="B10" s="37"/>
      <c r="C10" s="36"/>
      <c r="D10" s="36"/>
      <c r="E10" s="35"/>
      <c r="F10" s="35"/>
      <c r="G10" s="35"/>
      <c r="H10" s="35"/>
      <c r="K10" s="40"/>
      <c r="L10" s="39"/>
      <c r="M10" s="38"/>
      <c r="N10" s="38"/>
    </row>
    <row r="11" spans="2:19" ht="15.75">
      <c r="B11" s="37"/>
      <c r="C11" s="36"/>
      <c r="D11" s="36"/>
      <c r="E11" s="35"/>
      <c r="F11" s="35"/>
      <c r="G11" s="35"/>
      <c r="H11" s="35"/>
      <c r="K11" s="40"/>
      <c r="L11" s="39"/>
      <c r="M11" s="38"/>
      <c r="N11" s="38"/>
    </row>
    <row r="12" spans="2:19" ht="15.75">
      <c r="B12" s="25" t="s">
        <v>89</v>
      </c>
      <c r="C12" s="36"/>
      <c r="D12" s="36"/>
      <c r="E12" s="35"/>
      <c r="F12" s="35"/>
      <c r="G12" s="35"/>
      <c r="H12" s="35"/>
      <c r="K12" s="19" t="s">
        <v>88</v>
      </c>
    </row>
    <row r="13" spans="2:19" ht="31.5">
      <c r="B13" s="17"/>
      <c r="C13" s="34" t="s">
        <v>46</v>
      </c>
      <c r="D13" s="34" t="s">
        <v>47</v>
      </c>
      <c r="E13" s="23" t="s">
        <v>83</v>
      </c>
      <c r="F13" s="14" t="s">
        <v>63</v>
      </c>
      <c r="G13" s="14" t="s">
        <v>82</v>
      </c>
      <c r="H13" s="23" t="s">
        <v>81</v>
      </c>
      <c r="K13" s="14"/>
      <c r="L13" s="23" t="s">
        <v>81</v>
      </c>
      <c r="M13" s="14" t="s">
        <v>63</v>
      </c>
      <c r="N13" s="23" t="s">
        <v>87</v>
      </c>
      <c r="O13" s="14" t="s">
        <v>86</v>
      </c>
    </row>
    <row r="14" spans="2:19" ht="15.75">
      <c r="B14" s="17" t="s">
        <v>7</v>
      </c>
      <c r="C14" s="10">
        <f>'KUISIONER SOTA'!Y10</f>
        <v>7.67</v>
      </c>
      <c r="D14" s="10">
        <f>'KUISIONER SOTA'!Z10</f>
        <v>7.33</v>
      </c>
      <c r="E14" s="10">
        <f t="shared" ref="E14:E19" si="0">C14/D14</f>
        <v>1.0463847203274215</v>
      </c>
      <c r="F14" s="10">
        <f>'PENGOLAHAN DATA AHP'!J61</f>
        <v>0.14835236178783004</v>
      </c>
      <c r="G14" s="10">
        <f t="shared" ref="G14:G19" si="1">E14*F14</f>
        <v>0.15523364459927097</v>
      </c>
      <c r="H14" s="79">
        <f>SUM(G14:G19)</f>
        <v>0.79616896437555651</v>
      </c>
      <c r="K14" s="18" t="s">
        <v>29</v>
      </c>
      <c r="L14" s="10">
        <f>H6</f>
        <v>0.64518730314917938</v>
      </c>
      <c r="M14" s="10">
        <f>'PENGOLAHAN DATA AHP'!J76</f>
        <v>0.47932730617790104</v>
      </c>
      <c r="N14" s="10">
        <f>L14*M14</f>
        <v>0.30925589199868098</v>
      </c>
      <c r="O14" s="79">
        <f>SUM(N14:N17)</f>
        <v>0.71462552278791525</v>
      </c>
    </row>
    <row r="15" spans="2:19" ht="15.75">
      <c r="B15" s="17" t="s">
        <v>8</v>
      </c>
      <c r="C15" s="10">
        <f>'KUISIONER SOTA'!Y11</f>
        <v>7.33</v>
      </c>
      <c r="D15" s="10">
        <f>'KUISIONER SOTA'!Z11</f>
        <v>9.67</v>
      </c>
      <c r="E15" s="10">
        <f t="shared" si="0"/>
        <v>0.7580144777662875</v>
      </c>
      <c r="F15" s="10">
        <f>'PENGOLAHAN DATA AHP'!J62</f>
        <v>0.31902446250671407</v>
      </c>
      <c r="G15" s="10">
        <f t="shared" si="1"/>
        <v>0.24182516134169743</v>
      </c>
      <c r="H15" s="80"/>
      <c r="K15" s="18" t="s">
        <v>26</v>
      </c>
      <c r="L15" s="10">
        <f>H14</f>
        <v>0.79616896437555651</v>
      </c>
      <c r="M15" s="10">
        <f>'PENGOLAHAN DATA AHP'!J77</f>
        <v>0.33849818017253369</v>
      </c>
      <c r="N15" s="10">
        <f>L15*M15</f>
        <v>0.26950174555097667</v>
      </c>
      <c r="O15" s="80"/>
    </row>
    <row r="16" spans="2:19" ht="15.75">
      <c r="B16" s="17" t="s">
        <v>9</v>
      </c>
      <c r="C16" s="10">
        <f>'KUISIONER SOTA'!Y12</f>
        <v>6.67</v>
      </c>
      <c r="D16" s="10">
        <f>'KUISIONER SOTA'!Z12</f>
        <v>7.67</v>
      </c>
      <c r="E16" s="10">
        <f t="shared" si="0"/>
        <v>0.86962190352020863</v>
      </c>
      <c r="F16" s="10">
        <f>'PENGOLAHAN DATA AHP'!J63</f>
        <v>3.9500562210633791E-2</v>
      </c>
      <c r="G16" s="10">
        <f t="shared" si="1"/>
        <v>3.4350554099729778E-2</v>
      </c>
      <c r="H16" s="80"/>
      <c r="K16" s="18" t="s">
        <v>27</v>
      </c>
      <c r="L16" s="10">
        <f>H24</f>
        <v>0.69560090029061739</v>
      </c>
      <c r="M16" s="10">
        <f>'PENGOLAHAN DATA AHP'!J78</f>
        <v>0.12344043424217413</v>
      </c>
      <c r="N16" s="10">
        <f>L16*M16</f>
        <v>8.5865277191121081E-2</v>
      </c>
      <c r="O16" s="80"/>
    </row>
    <row r="17" spans="2:15" ht="15.75">
      <c r="B17" s="17" t="s">
        <v>10</v>
      </c>
      <c r="C17" s="10">
        <f>'KUISIONER SOTA'!Y13</f>
        <v>7.67</v>
      </c>
      <c r="D17" s="10">
        <f>'KUISIONER SOTA'!Z13</f>
        <v>10</v>
      </c>
      <c r="E17" s="10">
        <f t="shared" si="0"/>
        <v>0.76700000000000002</v>
      </c>
      <c r="F17" s="10">
        <f>'PENGOLAHAN DATA AHP'!J64</f>
        <v>0.30481479539636253</v>
      </c>
      <c r="G17" s="10">
        <f t="shared" si="1"/>
        <v>0.23379294806901005</v>
      </c>
      <c r="H17" s="80"/>
      <c r="K17" s="18" t="s">
        <v>28</v>
      </c>
      <c r="L17" s="10">
        <f>H33</f>
        <v>0.85133892540153056</v>
      </c>
      <c r="M17" s="10">
        <f>'PENGOLAHAN DATA AHP'!J79</f>
        <v>5.8734079407391122E-2</v>
      </c>
      <c r="N17" s="10">
        <f>L17*M17</f>
        <v>5.0002608047136521E-2</v>
      </c>
      <c r="O17" s="81"/>
    </row>
    <row r="18" spans="2:15" ht="15.75">
      <c r="B18" s="17" t="s">
        <v>11</v>
      </c>
      <c r="C18" s="10">
        <f>'KUISIONER SOTA'!Y14</f>
        <v>6.67</v>
      </c>
      <c r="D18" s="10">
        <f>'KUISIONER SOTA'!Z14</f>
        <v>9.67</v>
      </c>
      <c r="E18" s="10">
        <f t="shared" si="0"/>
        <v>0.68976215098241989</v>
      </c>
      <c r="F18" s="10">
        <f>'PENGOLAHAN DATA AHP'!J65</f>
        <v>0.1087973834475025</v>
      </c>
      <c r="G18" s="10">
        <f t="shared" si="1"/>
        <v>7.5044317228008459E-2</v>
      </c>
      <c r="H18" s="80"/>
    </row>
    <row r="19" spans="2:15" ht="15.75">
      <c r="B19" s="17" t="s">
        <v>12</v>
      </c>
      <c r="C19" s="10">
        <f>'KUISIONER SOTA'!Y15</f>
        <v>6.33</v>
      </c>
      <c r="D19" s="10">
        <f>'KUISIONER SOTA'!Z15</f>
        <v>9</v>
      </c>
      <c r="E19" s="10">
        <f t="shared" si="0"/>
        <v>0.70333333333333337</v>
      </c>
      <c r="F19" s="10">
        <f>'PENGOLAHAN DATA AHP'!J66</f>
        <v>7.9510434650957099E-2</v>
      </c>
      <c r="G19" s="10">
        <f t="shared" si="1"/>
        <v>5.592233903783983E-2</v>
      </c>
      <c r="H19" s="81"/>
    </row>
    <row r="20" spans="2:15" ht="15.75">
      <c r="B20" s="37"/>
      <c r="C20" s="36"/>
      <c r="D20" s="36"/>
      <c r="E20" s="35"/>
      <c r="F20" s="35"/>
      <c r="G20" s="35"/>
      <c r="H20" s="35"/>
    </row>
    <row r="21" spans="2:15" ht="15.75">
      <c r="B21" s="37"/>
      <c r="C21" s="36"/>
      <c r="D21" s="36"/>
      <c r="E21" s="35"/>
      <c r="F21" s="35"/>
      <c r="G21" s="35"/>
      <c r="H21" s="35"/>
      <c r="M21" s="38"/>
    </row>
    <row r="22" spans="2:15" ht="15.75">
      <c r="B22" s="25" t="s">
        <v>85</v>
      </c>
      <c r="C22" s="36"/>
      <c r="D22" s="36"/>
      <c r="E22" s="35"/>
      <c r="F22" s="35"/>
      <c r="G22" s="35"/>
      <c r="H22" s="35"/>
      <c r="M22" s="38"/>
      <c r="N22" s="38"/>
    </row>
    <row r="23" spans="2:15" ht="31.5">
      <c r="B23" s="17"/>
      <c r="C23" s="34" t="s">
        <v>46</v>
      </c>
      <c r="D23" s="34" t="s">
        <v>47</v>
      </c>
      <c r="E23" s="23" t="s">
        <v>83</v>
      </c>
      <c r="F23" s="14" t="s">
        <v>63</v>
      </c>
      <c r="G23" s="14" t="s">
        <v>82</v>
      </c>
      <c r="H23" s="23" t="s">
        <v>81</v>
      </c>
      <c r="M23" s="38"/>
    </row>
    <row r="24" spans="2:15" ht="15.75">
      <c r="B24" s="17" t="s">
        <v>62</v>
      </c>
      <c r="C24" s="10">
        <f>'KUISIONER SOTA'!Y16</f>
        <v>3</v>
      </c>
      <c r="D24" s="10">
        <f>'KUISIONER SOTA'!Z16</f>
        <v>6.67</v>
      </c>
      <c r="E24" s="10">
        <f>C24/D24</f>
        <v>0.4497751124437781</v>
      </c>
      <c r="F24" s="10">
        <f>'PENGOLAHAN DATA AHP'!J67</f>
        <v>0.15134219921149528</v>
      </c>
      <c r="G24" s="10">
        <f>E24*F24</f>
        <v>6.8069954667838953E-2</v>
      </c>
      <c r="H24" s="79">
        <f>SUM(G24:G28)</f>
        <v>0.69560090029061739</v>
      </c>
      <c r="M24" s="38"/>
    </row>
    <row r="25" spans="2:15" ht="15.75">
      <c r="B25" s="17" t="s">
        <v>15</v>
      </c>
      <c r="C25" s="10">
        <f>'KUISIONER SOTA'!Y17</f>
        <v>7.33</v>
      </c>
      <c r="D25" s="10">
        <f>'KUISIONER SOTA'!Z17</f>
        <v>10</v>
      </c>
      <c r="E25" s="10">
        <f>C25/D25</f>
        <v>0.73299999999999998</v>
      </c>
      <c r="F25" s="10">
        <f>'PENGOLAHAN DATA AHP'!J68</f>
        <v>0.21361625478189109</v>
      </c>
      <c r="G25" s="10">
        <f>E25*F25</f>
        <v>0.15658071475512617</v>
      </c>
      <c r="H25" s="80"/>
    </row>
    <row r="26" spans="2:15" ht="15.75">
      <c r="B26" s="17" t="s">
        <v>16</v>
      </c>
      <c r="C26" s="10">
        <f>'KUISIONER SOTA'!Y18</f>
        <v>7</v>
      </c>
      <c r="D26" s="10">
        <f>'KUISIONER SOTA'!Z18</f>
        <v>8</v>
      </c>
      <c r="E26" s="10">
        <f>C26/D26</f>
        <v>0.875</v>
      </c>
      <c r="F26" s="10">
        <f>'PENGOLAHAN DATA AHP'!J69</f>
        <v>0.31781649875476725</v>
      </c>
      <c r="G26" s="10">
        <f>E26*F26</f>
        <v>0.27808943641042133</v>
      </c>
      <c r="H26" s="80"/>
    </row>
    <row r="27" spans="2:15" ht="15.75">
      <c r="B27" s="17" t="s">
        <v>17</v>
      </c>
      <c r="C27" s="10">
        <f>'KUISIONER SOTA'!Y19</f>
        <v>4.67</v>
      </c>
      <c r="D27" s="10">
        <f>'KUISIONER SOTA'!Z19</f>
        <v>7.33</v>
      </c>
      <c r="E27" s="10">
        <f>C27/D27</f>
        <v>0.63710777626193726</v>
      </c>
      <c r="F27" s="10">
        <f>'PENGOLAHAN DATA AHP'!J70</f>
        <v>0.18534595387657082</v>
      </c>
      <c r="G27" s="10">
        <f>E27*F27</f>
        <v>0.11808534851344962</v>
      </c>
      <c r="H27" s="80"/>
    </row>
    <row r="28" spans="2:15" ht="15.75">
      <c r="B28" s="17" t="s">
        <v>18</v>
      </c>
      <c r="C28" s="10">
        <f>'KUISIONER SOTA'!Y20</f>
        <v>5.67</v>
      </c>
      <c r="D28" s="10">
        <f>'KUISIONER SOTA'!Z20</f>
        <v>10</v>
      </c>
      <c r="E28" s="10">
        <f>C28/D28</f>
        <v>0.56699999999999995</v>
      </c>
      <c r="F28" s="10">
        <f>'PENGOLAHAN DATA AHP'!J71</f>
        <v>0.13187909337527554</v>
      </c>
      <c r="G28" s="10">
        <f>E28*F28</f>
        <v>7.4775445943781216E-2</v>
      </c>
      <c r="H28" s="81"/>
    </row>
    <row r="29" spans="2:15" ht="15.75">
      <c r="B29" s="37"/>
      <c r="C29" s="36"/>
      <c r="D29" s="36"/>
      <c r="E29" s="35"/>
      <c r="F29" s="35"/>
      <c r="G29" s="35"/>
      <c r="H29" s="35"/>
    </row>
    <row r="30" spans="2:15" ht="15.75">
      <c r="B30" s="37"/>
      <c r="C30" s="36"/>
      <c r="D30" s="36"/>
      <c r="E30" s="35"/>
      <c r="F30" s="35"/>
      <c r="G30" s="35"/>
      <c r="H30" s="35"/>
    </row>
    <row r="31" spans="2:15" ht="15.75">
      <c r="B31" s="25" t="s">
        <v>84</v>
      </c>
      <c r="C31" s="36"/>
      <c r="D31" s="36"/>
      <c r="E31" s="35"/>
      <c r="F31" s="35"/>
      <c r="G31" s="35"/>
      <c r="H31" s="35"/>
    </row>
    <row r="32" spans="2:15" ht="31.5">
      <c r="B32" s="17"/>
      <c r="C32" s="34" t="s">
        <v>46</v>
      </c>
      <c r="D32" s="34" t="s">
        <v>47</v>
      </c>
      <c r="E32" s="23" t="s">
        <v>83</v>
      </c>
      <c r="F32" s="14" t="s">
        <v>63</v>
      </c>
      <c r="G32" s="14" t="s">
        <v>82</v>
      </c>
      <c r="H32" s="23" t="s">
        <v>81</v>
      </c>
    </row>
    <row r="33" spans="2:8" ht="15.75">
      <c r="B33" s="17" t="s">
        <v>59</v>
      </c>
      <c r="C33" s="10">
        <f>'KUISIONER SOTA'!Y21</f>
        <v>7.67</v>
      </c>
      <c r="D33" s="10">
        <f>'KUISIONER SOTA'!Z21</f>
        <v>10</v>
      </c>
      <c r="E33" s="10">
        <f>C33/D33</f>
        <v>0.76700000000000002</v>
      </c>
      <c r="F33" s="10">
        <f>'PENGOLAHAN DATA AHP'!J72</f>
        <v>0.62623910519861992</v>
      </c>
      <c r="G33" s="10">
        <f>E33*F33</f>
        <v>0.48032539368734151</v>
      </c>
      <c r="H33" s="79">
        <f>SUM(G33:G36)</f>
        <v>0.85133892540153056</v>
      </c>
    </row>
    <row r="34" spans="2:8" ht="15.75">
      <c r="B34" s="17" t="s">
        <v>61</v>
      </c>
      <c r="C34" s="10">
        <f>'KUISIONER SOTA'!Y22</f>
        <v>8.33</v>
      </c>
      <c r="D34" s="10">
        <f>'KUISIONER SOTA'!Z22</f>
        <v>7.67</v>
      </c>
      <c r="E34" s="10">
        <f>C34/D34</f>
        <v>1.0860495436766624</v>
      </c>
      <c r="F34" s="10">
        <f>'PENGOLAHAN DATA AHP'!J73</f>
        <v>0.18530020261592101</v>
      </c>
      <c r="G34" s="10">
        <f>E34*F34</f>
        <v>0.2012452004942141</v>
      </c>
      <c r="H34" s="80"/>
    </row>
    <row r="35" spans="2:8" ht="15.75">
      <c r="B35" s="17" t="s">
        <v>60</v>
      </c>
      <c r="C35" s="10">
        <f>'KUISIONER SOTA'!Y23</f>
        <v>8.67</v>
      </c>
      <c r="D35" s="10">
        <f>'KUISIONER SOTA'!Z23</f>
        <v>9.67</v>
      </c>
      <c r="E35" s="10">
        <f>C35/D35</f>
        <v>0.89658738366080659</v>
      </c>
      <c r="F35" s="10">
        <f>'PENGOLAHAN DATA AHP'!J74</f>
        <v>0.14793443277199758</v>
      </c>
      <c r="G35" s="10">
        <f>E35*F35</f>
        <v>0.13263614603239079</v>
      </c>
      <c r="H35" s="80"/>
    </row>
    <row r="36" spans="2:8" ht="15.75">
      <c r="B36" s="17" t="s">
        <v>24</v>
      </c>
      <c r="C36" s="10">
        <f>'KUISIONER SOTA'!Y24</f>
        <v>7.33</v>
      </c>
      <c r="D36" s="10">
        <f>'KUISIONER SOTA'!Z24</f>
        <v>8</v>
      </c>
      <c r="E36" s="10">
        <f>C36/D36</f>
        <v>0.91625000000000001</v>
      </c>
      <c r="F36" s="10">
        <f>'PENGOLAHAN DATA AHP'!J75</f>
        <v>4.0526259413461482E-2</v>
      </c>
      <c r="G36" s="10">
        <f>E36*F36</f>
        <v>3.7132185187584085E-2</v>
      </c>
      <c r="H36" s="81"/>
    </row>
    <row r="42" spans="2:8">
      <c r="C42" s="33"/>
      <c r="D42" s="33"/>
    </row>
    <row r="43" spans="2:8">
      <c r="C43" s="33"/>
      <c r="D43" s="33"/>
    </row>
    <row r="44" spans="2:8">
      <c r="C44" s="33"/>
      <c r="D44" s="33"/>
    </row>
    <row r="45" spans="2:8">
      <c r="C45" s="33"/>
      <c r="D45" s="33"/>
    </row>
  </sheetData>
  <mergeCells count="5">
    <mergeCell ref="H33:H36"/>
    <mergeCell ref="H24:H28"/>
    <mergeCell ref="H14:H19"/>
    <mergeCell ref="H6:H9"/>
    <mergeCell ref="O14:O17"/>
  </mergeCells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KUISIONER AHP</vt:lpstr>
      <vt:lpstr>KUISIONER SOTA</vt:lpstr>
      <vt:lpstr>PENGOLAHAN DATA AHP</vt:lpstr>
      <vt:lpstr>PENGOLAHAN DATA TEKNOMETRIK</vt:lpstr>
      <vt:lpstr>Sheet3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dcterms:created xsi:type="dcterms:W3CDTF">2023-06-21T06:33:37Z</dcterms:created>
  <dcterms:modified xsi:type="dcterms:W3CDTF">2023-07-13T12:22:21Z</dcterms:modified>
</cp:coreProperties>
</file>